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200" windowHeight="10875" tabRatio="741" firstSheet="12" activeTab="12"/>
  </bookViews>
  <sheets>
    <sheet name="СВОД" sheetId="47" r:id="rId1"/>
    <sheet name="ВСЕГО 12 МЕС" sheetId="25" r:id="rId2"/>
    <sheet name="СШ №1" sheetId="2" r:id="rId3"/>
    <sheet name="СШ №2" sheetId="6" r:id="rId4"/>
    <sheet name="Казгородокска СШ " sheetId="8" r:id="rId5"/>
    <sheet name="Макинская СШ" sheetId="7" r:id="rId6"/>
    <sheet name="Донская СШ" sheetId="9" r:id="rId7"/>
    <sheet name="Амангельдинская СШ" sheetId="10" r:id="rId8"/>
    <sheet name="Невская СШ" sheetId="11" r:id="rId9"/>
    <sheet name="Кудку агашСШ" sheetId="32" r:id="rId10"/>
    <sheet name="Саулинская СШ" sheetId="12" r:id="rId11"/>
    <sheet name="Енбекшильдерская СШ" sheetId="17" r:id="rId12"/>
    <sheet name="Мамайская ОШ" sheetId="22" r:id="rId1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E15"/>
  <c r="D19"/>
  <c r="E19"/>
  <c r="D22"/>
  <c r="E22"/>
  <c r="D25"/>
  <c r="E25"/>
  <c r="D28"/>
  <c r="E28"/>
  <c r="D29"/>
  <c r="E29"/>
  <c r="D15" i="6"/>
  <c r="D29" s="1"/>
  <c r="E15"/>
  <c r="D19"/>
  <c r="E19"/>
  <c r="D22"/>
  <c r="E22"/>
  <c r="D25"/>
  <c r="E25"/>
  <c r="D28"/>
  <c r="E28"/>
  <c r="E29"/>
  <c r="D15" i="8"/>
  <c r="D29" s="1"/>
  <c r="E15"/>
  <c r="D19"/>
  <c r="E19"/>
  <c r="D22"/>
  <c r="E22"/>
  <c r="D25"/>
  <c r="E25"/>
  <c r="D28"/>
  <c r="E28"/>
  <c r="E29"/>
  <c r="D15" i="7"/>
  <c r="D29" s="1"/>
  <c r="E15"/>
  <c r="D19"/>
  <c r="E19"/>
  <c r="D22"/>
  <c r="E22"/>
  <c r="D25"/>
  <c r="E25"/>
  <c r="D28"/>
  <c r="E28"/>
  <c r="E29"/>
  <c r="D15" i="9"/>
  <c r="D29" s="1"/>
  <c r="E15"/>
  <c r="D19"/>
  <c r="E19"/>
  <c r="D22"/>
  <c r="E22"/>
  <c r="D25"/>
  <c r="E25"/>
  <c r="D28"/>
  <c r="E28"/>
  <c r="E29"/>
  <c r="D15" i="10"/>
  <c r="D29" s="1"/>
  <c r="E15"/>
  <c r="D19"/>
  <c r="E19"/>
  <c r="D22"/>
  <c r="E22"/>
  <c r="D25"/>
  <c r="E25"/>
  <c r="D28"/>
  <c r="E28"/>
  <c r="E29"/>
  <c r="D15" i="11"/>
  <c r="D29" s="1"/>
  <c r="E15"/>
  <c r="D19"/>
  <c r="E19"/>
  <c r="D22"/>
  <c r="E22"/>
  <c r="D25"/>
  <c r="E25"/>
  <c r="D28"/>
  <c r="E28"/>
  <c r="E29"/>
  <c r="D15" i="32"/>
  <c r="D29" s="1"/>
  <c r="E15"/>
  <c r="D19"/>
  <c r="E19"/>
  <c r="D22"/>
  <c r="E22"/>
  <c r="D25"/>
  <c r="E25"/>
  <c r="D28"/>
  <c r="E28"/>
  <c r="E29"/>
  <c r="D15" i="12"/>
  <c r="D29" s="1"/>
  <c r="E15"/>
  <c r="D19"/>
  <c r="E19"/>
  <c r="D22"/>
  <c r="E22"/>
  <c r="D25"/>
  <c r="E25"/>
  <c r="D28"/>
  <c r="E28"/>
  <c r="E29"/>
  <c r="D15" i="17"/>
  <c r="D13" s="1"/>
  <c r="D12" s="1"/>
  <c r="E15"/>
  <c r="D19"/>
  <c r="E19"/>
  <c r="D22"/>
  <c r="E22"/>
  <c r="D25"/>
  <c r="E25"/>
  <c r="D28"/>
  <c r="E28"/>
  <c r="D29"/>
  <c r="E29"/>
  <c r="E13" l="1"/>
  <c r="E12" s="1"/>
  <c r="E13" i="12"/>
  <c r="E12" s="1"/>
  <c r="E13" i="32"/>
  <c r="E12" s="1"/>
  <c r="E13" i="11"/>
  <c r="E12" s="1"/>
  <c r="E13" i="10"/>
  <c r="E12" s="1"/>
  <c r="E13" i="9"/>
  <c r="E12" s="1"/>
  <c r="E13" i="7"/>
  <c r="E12" s="1"/>
  <c r="E13" i="8"/>
  <c r="E12" s="1"/>
  <c r="E13" i="6"/>
  <c r="E12" s="1"/>
  <c r="E13" i="2"/>
  <c r="E12" s="1"/>
  <c r="D13" i="12"/>
  <c r="D12" s="1"/>
  <c r="D13" i="32"/>
  <c r="D12" s="1"/>
  <c r="D13" i="11"/>
  <c r="D12" s="1"/>
  <c r="D13" i="10"/>
  <c r="D12" s="1"/>
  <c r="D13" i="9"/>
  <c r="D12" s="1"/>
  <c r="D13" i="7"/>
  <c r="D12" s="1"/>
  <c r="D13" i="8"/>
  <c r="D12" s="1"/>
  <c r="D13" i="6"/>
  <c r="D12" s="1"/>
  <c r="D13" i="2"/>
  <c r="D12" s="1"/>
  <c r="D15" i="22"/>
  <c r="E15"/>
  <c r="D19"/>
  <c r="E19"/>
  <c r="D22"/>
  <c r="E22"/>
  <c r="D25"/>
  <c r="E25"/>
  <c r="D28"/>
  <c r="E28"/>
  <c r="E29"/>
  <c r="D29" l="1"/>
  <c r="D13" s="1"/>
  <c r="D12" s="1"/>
  <c r="E13"/>
  <c r="E12" s="1"/>
  <c r="E26" i="47" l="1"/>
  <c r="C19" i="32" l="1"/>
  <c r="C25"/>
  <c r="C15" i="2" l="1"/>
  <c r="C29" s="1"/>
  <c r="C15" i="7"/>
  <c r="C15" i="6"/>
  <c r="C15" i="32"/>
  <c r="C29" s="1"/>
  <c r="C29" i="6" l="1"/>
  <c r="C13" s="1"/>
  <c r="C29" i="7"/>
  <c r="C13" s="1"/>
  <c r="C13" i="2"/>
  <c r="C13" i="32"/>
  <c r="C11" i="47" l="1"/>
  <c r="C11" i="25" l="1"/>
  <c r="D29" l="1"/>
  <c r="D15" i="47"/>
  <c r="C15" i="22"/>
  <c r="C15" i="17"/>
  <c r="C15" i="12"/>
  <c r="C15" i="11"/>
  <c r="C25" i="9"/>
  <c r="C28"/>
  <c r="C29" i="22" l="1"/>
  <c r="C13" s="1"/>
  <c r="C29" i="12"/>
  <c r="C13" s="1"/>
  <c r="C29" i="11"/>
  <c r="C13" s="1"/>
  <c r="C29" i="17"/>
  <c r="C15" i="9"/>
  <c r="C19"/>
  <c r="C29" l="1"/>
  <c r="C13" i="17"/>
  <c r="D11" i="47"/>
  <c r="D11" i="25"/>
  <c r="C22" i="9"/>
  <c r="C12" i="32"/>
  <c r="C12" i="11"/>
  <c r="C12" i="12"/>
  <c r="C12" i="7"/>
  <c r="C12" i="6"/>
  <c r="C12" i="2"/>
  <c r="C13" i="9" l="1"/>
  <c r="C12" i="17"/>
  <c r="E11" i="25"/>
  <c r="C12" i="9" l="1"/>
  <c r="D23" i="47" l="1"/>
  <c r="D26"/>
  <c r="D17"/>
  <c r="E17" i="25"/>
  <c r="D17"/>
  <c r="D26"/>
  <c r="E26"/>
  <c r="D23"/>
  <c r="E23"/>
  <c r="E27"/>
  <c r="E24"/>
  <c r="C28" i="32"/>
  <c r="C28" i="22"/>
  <c r="C25"/>
  <c r="C19"/>
  <c r="C28" i="17"/>
  <c r="C25"/>
  <c r="C19"/>
  <c r="C28" i="12"/>
  <c r="C25"/>
  <c r="C22"/>
  <c r="C19"/>
  <c r="C28" i="11"/>
  <c r="C25"/>
  <c r="C28" i="10"/>
  <c r="C25"/>
  <c r="C28" i="8"/>
  <c r="C25"/>
  <c r="C28" i="7"/>
  <c r="C25"/>
  <c r="C28" i="6"/>
  <c r="C25"/>
  <c r="C19"/>
  <c r="C28" i="2"/>
  <c r="C25"/>
  <c r="E14" i="25" l="1"/>
  <c r="E14" i="47"/>
  <c r="E16" i="25"/>
  <c r="E16" i="47"/>
  <c r="E18" i="25"/>
  <c r="E18" i="47"/>
  <c r="E31" i="25"/>
  <c r="E31" i="47"/>
  <c r="E32"/>
  <c r="E32" i="25"/>
  <c r="E23" i="47"/>
  <c r="E17"/>
  <c r="E27"/>
  <c r="E24"/>
  <c r="C22" i="6"/>
  <c r="D30" i="47"/>
  <c r="C19" i="2"/>
  <c r="C19" i="7"/>
  <c r="C19" i="8"/>
  <c r="C19" i="11"/>
  <c r="C22" i="17"/>
  <c r="C22" i="22"/>
  <c r="C22" i="32"/>
  <c r="C19" i="10"/>
  <c r="C22" i="11"/>
  <c r="C22" i="10"/>
  <c r="C22" i="7"/>
  <c r="C22" i="2"/>
  <c r="C15" i="10" l="1"/>
  <c r="D30" i="25"/>
  <c r="E21"/>
  <c r="C15" i="8"/>
  <c r="C22"/>
  <c r="C29" l="1"/>
  <c r="C29" i="10"/>
  <c r="C13" s="1"/>
  <c r="E30" i="25"/>
  <c r="E30" i="47"/>
  <c r="E28"/>
  <c r="E25"/>
  <c r="E21"/>
  <c r="D20" i="25"/>
  <c r="E20" i="47"/>
  <c r="D20"/>
  <c r="E20" i="25"/>
  <c r="E25"/>
  <c r="E28"/>
  <c r="E22" i="47"/>
  <c r="E19" i="25"/>
  <c r="C13" i="8" l="1"/>
  <c r="E19" i="47"/>
  <c r="D29"/>
  <c r="E22" i="25"/>
  <c r="C12" i="10"/>
  <c r="E15" i="25"/>
  <c r="D15"/>
  <c r="C12" i="8" l="1"/>
  <c r="E29" i="47"/>
  <c r="E29" i="25"/>
  <c r="E15" i="47"/>
  <c r="D33"/>
  <c r="D33" i="25" l="1"/>
  <c r="E33"/>
  <c r="E33" i="47"/>
  <c r="C12" i="22"/>
  <c r="E13" i="25" l="1"/>
  <c r="E13" i="47"/>
  <c r="E12" l="1"/>
  <c r="C14"/>
  <c r="C14" i="25"/>
  <c r="C16" i="47"/>
  <c r="C16" i="25"/>
  <c r="C18" i="47"/>
  <c r="C18" i="25"/>
  <c r="C20" i="47"/>
  <c r="C20" i="25"/>
  <c r="C22" i="47"/>
  <c r="C22" i="25"/>
  <c r="C24" i="47"/>
  <c r="C24" i="25"/>
  <c r="C26" i="47"/>
  <c r="C26" i="25"/>
  <c r="C28" i="47"/>
  <c r="C28" i="25"/>
  <c r="C30" i="47"/>
  <c r="C30" i="25"/>
  <c r="C32"/>
  <c r="C32" i="47"/>
  <c r="F32" s="1"/>
  <c r="C15" i="25"/>
  <c r="C15" i="47"/>
  <c r="C19"/>
  <c r="C19" i="25"/>
  <c r="C21" i="47"/>
  <c r="C21" i="25"/>
  <c r="C23" i="47"/>
  <c r="C23" i="25"/>
  <c r="C25" i="47"/>
  <c r="C25" i="25"/>
  <c r="C27" i="47"/>
  <c r="C27" i="25"/>
  <c r="C29"/>
  <c r="C29" i="47"/>
  <c r="C31" i="25"/>
  <c r="C31" i="47"/>
  <c r="C33" i="25"/>
  <c r="C33" i="47"/>
  <c r="D16"/>
  <c r="C17" i="25"/>
  <c r="C17" i="47"/>
  <c r="C13"/>
  <c r="D27" i="25"/>
  <c r="D27" i="47"/>
  <c r="D21" i="25"/>
  <c r="D19" i="47"/>
  <c r="D19" i="25"/>
  <c r="D22" i="47"/>
  <c r="D31"/>
  <c r="D32" i="25"/>
  <c r="D32" i="47"/>
  <c r="D14"/>
  <c r="D18"/>
  <c r="D18" i="25"/>
  <c r="C13"/>
  <c r="D24" i="47"/>
  <c r="D25" i="25"/>
  <c r="D25" i="47"/>
  <c r="D28" i="25"/>
  <c r="C12" i="47" l="1"/>
  <c r="C12" i="25"/>
  <c r="D12" s="1"/>
  <c r="E12" s="1"/>
  <c r="F13" i="47"/>
  <c r="F12" s="1"/>
  <c r="D31" i="25"/>
  <c r="D28" i="47"/>
  <c r="D24" i="25"/>
  <c r="D14"/>
  <c r="D22"/>
  <c r="D21" i="47"/>
  <c r="D16" i="25"/>
  <c r="D13" l="1"/>
  <c r="D13" i="47"/>
  <c r="D12" s="1"/>
</calcChain>
</file>

<file path=xl/sharedStrings.xml><?xml version="1.0" encoding="utf-8"?>
<sst xmlns="http://schemas.openxmlformats.org/spreadsheetml/2006/main" count="721" uniqueCount="49">
  <si>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</si>
  <si>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</si>
  <si>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</si>
  <si>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</si>
  <si>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</si>
  <si>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</si>
  <si>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</si>
  <si>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</si>
  <si>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</si>
  <si>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</si>
  <si>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</si>
  <si>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</si>
  <si>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</si>
  <si>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</si>
  <si>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</si>
  <si>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</si>
  <si>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</si>
  <si>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</si>
  <si>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</si>
  <si>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</si>
  <si>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</si>
  <si>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</si>
  <si>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</si>
  <si>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</si>
  <si>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</si>
  <si>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</si>
  <si>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</si>
  <si>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</si>
  <si>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</si>
  <si>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</si>
  <si>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</si>
  <si>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</si>
  <si>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</si>
  <si>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</si>
  <si>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</si>
  <si>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"Макинская СШ отдела образования района Биржан сал"</t>
  </si>
  <si>
    <t>ГУ "Казгородокская СШ  отдел образования района Биржан сал"</t>
  </si>
  <si>
    <t>ГУ "Донская средняя школа отдела образования района Биржан сал"</t>
  </si>
  <si>
    <t>ГУ "Аманельдинская средняя школа отдела образования района Биржан сал"</t>
  </si>
  <si>
    <t>ГУ "Невская средняя школа отдела образования района Биржан сал"</t>
  </si>
  <si>
    <t>ГУ "Средняя школа им.Шарапи Альжанова отдела образования района Биржан сал"</t>
  </si>
  <si>
    <t>ГУ "Енбекшильдерская средняя школа отдела образования района Биржан сал""</t>
  </si>
  <si>
    <t>ГУ "Мамайская основная школа отдела образования района Биржан сал"</t>
  </si>
  <si>
    <t>ГУ "Карловская начальняя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</si>
  <si>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</si>
  <si>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2020 год</t>
  </si>
  <si>
    <t>по состоянию на "1 " мая 2020 г.</t>
  </si>
  <si>
    <t>по состоянию на "1 " октября 2020 г.</t>
  </si>
  <si>
    <t>по состоянию на "31 " декабря 2020 г.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</si>
</sst>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6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165" fontId="2" fillId="0" borderId="0" xfId="0" applyNumberFormat="1" applyFont="1"/>
    <xf numFmtId="165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5" fontId="2" fillId="2" borderId="0" xfId="0" applyNumberFormat="1" applyFont="1" applyFill="1"/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2" borderId="2" xfId="0" applyNumberFormat="1" applyFont="1" applyFill="1" applyBorder="1"/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/>
    <xf numFmtId="165" fontId="2" fillId="3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166" fontId="1" fillId="4" borderId="2" xfId="1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166" fontId="1" fillId="6" borderId="2" xfId="1" applyNumberFormat="1" applyFont="1" applyFill="1" applyBorder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2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13" sqref="D13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42578125" style="27" customWidth="1"/>
    <col min="6" max="6" width="16" style="2" customWidth="1"/>
    <col min="7" max="7" width="12" style="2" customWidth="1"/>
    <col min="8" max="16384" width="9.140625" style="2"/>
  </cols>
  <sheetData>
    <row r="1" spans="1:6">
      <c r="A1" s="65" t="s">
        <v>15</v>
      </c>
      <c r="B1" s="65"/>
      <c r="C1" s="65"/>
      <c r="D1" s="65"/>
      <c r="E1" s="65"/>
    </row>
    <row r="2" spans="1:6">
      <c r="A2" s="65" t="s">
        <v>46</v>
      </c>
      <c r="B2" s="65"/>
      <c r="C2" s="65"/>
      <c r="D2" s="65"/>
      <c r="E2" s="65"/>
    </row>
    <row r="3" spans="1:6">
      <c r="A3" s="1"/>
    </row>
    <row r="4" spans="1:6">
      <c r="A4" s="66" t="s">
        <v>28</v>
      </c>
      <c r="B4" s="66"/>
      <c r="C4" s="66"/>
      <c r="D4" s="66"/>
      <c r="E4" s="66"/>
    </row>
    <row r="5" spans="1:6" ht="15.75" customHeight="1">
      <c r="A5" s="67" t="s">
        <v>16</v>
      </c>
      <c r="B5" s="67"/>
      <c r="C5" s="67"/>
      <c r="D5" s="67"/>
      <c r="E5" s="67"/>
    </row>
    <row r="6" spans="1:6">
      <c r="A6" s="4"/>
    </row>
    <row r="7" spans="1:6">
      <c r="A7" s="12" t="s">
        <v>17</v>
      </c>
    </row>
    <row r="8" spans="1:6">
      <c r="A8" s="1"/>
    </row>
    <row r="9" spans="1:6">
      <c r="A9" s="68" t="s">
        <v>27</v>
      </c>
      <c r="B9" s="69" t="s">
        <v>18</v>
      </c>
      <c r="C9" s="70" t="s">
        <v>45</v>
      </c>
      <c r="D9" s="70"/>
      <c r="E9" s="70"/>
    </row>
    <row r="10" spans="1:6" ht="40.5">
      <c r="A10" s="68"/>
      <c r="B10" s="69"/>
      <c r="C10" s="28" t="s">
        <v>19</v>
      </c>
      <c r="D10" s="28" t="s">
        <v>20</v>
      </c>
      <c r="E10" s="38" t="s">
        <v>14</v>
      </c>
    </row>
    <row r="11" spans="1:6">
      <c r="A11" s="5" t="s">
        <v>21</v>
      </c>
      <c r="B11" s="6" t="s">
        <v>10</v>
      </c>
      <c r="C11" s="30" t="e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СШ'!C11+#REF!+#REF!+#REF!+#REF!+'Мамайская ОШ'!C11+#REF!+#REF!+#REF!+#REF!+#REF!+#REF!+#REF!+#REF!+#REF!+'Кудку агашСШ'!C11+#REF!+#REF!+#REF!</f>
        <v>#REF!</v>
      </c>
      <c r="D11" s="30" t="e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СШ'!D11+#REF!+#REF!+#REF!+#REF!+'Мамайская ОШ'!D11+#REF!+#REF!+#REF!+#REF!+#REF!+#REF!+#REF!+#REF!+#REF!+'Кудку агашСШ'!D11+#REF!+#REF!+#REF!</f>
        <v>#REF!</v>
      </c>
      <c r="E11" s="30"/>
      <c r="F11" s="2">
        <v>2308</v>
      </c>
    </row>
    <row r="12" spans="1:6" ht="25.5">
      <c r="A12" s="9" t="s">
        <v>24</v>
      </c>
      <c r="B12" s="6" t="s">
        <v>2</v>
      </c>
      <c r="C12" s="37" t="e">
        <f>(C13-C32)/C11</f>
        <v>#REF!</v>
      </c>
      <c r="D12" s="37" t="e">
        <f t="shared" ref="D12:F12" si="0">(D13-D32)/D11</f>
        <v>#REF!</v>
      </c>
      <c r="E12" s="30" t="e">
        <f>'СШ №1'!E12+'СШ №2'!E12+'Макинская СШ'!E12+'Казгородокска СШ '!E12+'Донская СШ'!E12+'Амангельдинская СШ'!E12+'Невская СШ'!E12+'Саулинская СШ'!E12+'Енбекшильдерская СШ'!E12+#REF!+#REF!+#REF!+#REF!+'Мамайская ОШ'!E12+#REF!+#REF!+#REF!+#REF!+#REF!+#REF!+#REF!+#REF!+#REF!+'Кудку агашСШ'!E12+#REF!+#REF!+#REF!</f>
        <v>#REF!</v>
      </c>
      <c r="F12" s="37" t="e">
        <f t="shared" si="0"/>
        <v>#REF!</v>
      </c>
    </row>
    <row r="13" spans="1:6" ht="25.5">
      <c r="A13" s="5" t="s">
        <v>11</v>
      </c>
      <c r="B13" s="6" t="s">
        <v>2</v>
      </c>
      <c r="C13" s="57" t="e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СШ'!C13+#REF!+#REF!+#REF!+#REF!+'Мамайская ОШ'!C13+#REF!+#REF!+#REF!+#REF!+#REF!+#REF!+#REF!+#REF!+#REF!+'Кудку агашСШ'!C13+#REF!+#REF!+#REF!</f>
        <v>#REF!</v>
      </c>
      <c r="D13" s="57" t="e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СШ'!D13+#REF!+#REF!+#REF!+#REF!+'Мамайская ОШ'!D13+#REF!+#REF!+#REF!+#REF!+#REF!+#REF!+#REF!+#REF!+#REF!+'Кудку агашСШ'!D13+#REF!+#REF!+#REF!</f>
        <v>#REF!</v>
      </c>
      <c r="E13" s="57" t="e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СШ'!E13+#REF!+#REF!+#REF!+#REF!+'Мамайская ОШ'!E13+#REF!+#REF!+#REF!+#REF!+#REF!+#REF!+#REF!+#REF!+#REF!+'Кудку агашСШ'!E13+#REF!+#REF!+#REF!</f>
        <v>#REF!</v>
      </c>
      <c r="F13" s="27" t="e">
        <f>C17+C20+C23+C26+C29+C30+C31+C32+C33</f>
        <v>#REF!</v>
      </c>
    </row>
    <row r="14" spans="1:6">
      <c r="A14" s="7" t="s">
        <v>0</v>
      </c>
      <c r="B14" s="8"/>
      <c r="C14" s="56" t="e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СШ'!C14+#REF!+#REF!+#REF!+#REF!+'Мамайская ОШ'!C14+#REF!+#REF!+#REF!+#REF!+#REF!+#REF!+#REF!+#REF!+#REF!+'Кудку агашСШ'!C14+#REF!+#REF!+#REF!</f>
        <v>#REF!</v>
      </c>
      <c r="D14" s="56" t="e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СШ'!D14+#REF!+#REF!+#REF!+#REF!+'Мамайская ОШ'!D14+#REF!+#REF!+#REF!+#REF!+#REF!+#REF!+#REF!+#REF!+#REF!+'Кудку агашСШ'!D14+#REF!+#REF!+#REF!</f>
        <v>#REF!</v>
      </c>
      <c r="E14" s="56" t="e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СШ'!E14+#REF!+#REF!+#REF!+#REF!+'Мамайская ОШ'!E14+#REF!+#REF!+#REF!+#REF!+#REF!+#REF!+#REF!+#REF!+#REF!+'Кудку агашСШ'!E14+#REF!+#REF!+#REF!</f>
        <v>#REF!</v>
      </c>
    </row>
    <row r="15" spans="1:6" ht="25.5">
      <c r="A15" s="5" t="s">
        <v>12</v>
      </c>
      <c r="B15" s="6" t="s">
        <v>2</v>
      </c>
      <c r="C15" s="58" t="e">
        <f>'СШ №1'!C15+'СШ №2'!C15+'Макинская СШ'!C15+'Казгородокска СШ '!C15+'Донская СШ'!C15+'Амангельдинская СШ'!C15+'Невская СШ'!C15+'Саулинская СШ'!C15+'Енбекшильдерская СШ'!C15+#REF!+#REF!+#REF!+#REF!+'Мамайская ОШ'!C15+#REF!+#REF!+#REF!+#REF!+#REF!+#REF!+#REF!+#REF!+#REF!+'Кудку агашСШ'!C15+#REF!+#REF!+#REF!</f>
        <v>#REF!</v>
      </c>
      <c r="D15" s="58" t="e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СШ'!D15+#REF!+#REF!+#REF!+#REF!+'Мамайская ОШ'!D15+#REF!+#REF!+#REF!+#REF!+#REF!+#REF!+#REF!+#REF!+#REF!+'Кудку агашСШ'!D15+#REF!+#REF!+#REF!</f>
        <v>#REF!</v>
      </c>
      <c r="E15" s="39" t="e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СШ'!E15+#REF!+#REF!+#REF!+#REF!+'Мамайская ОШ'!E15+#REF!+#REF!+#REF!+#REF!+#REF!+#REF!+#REF!+#REF!+#REF!+'Кудку агашСШ'!E15+#REF!+#REF!+#REF!</f>
        <v>#REF!</v>
      </c>
    </row>
    <row r="16" spans="1:6">
      <c r="A16" s="44" t="s">
        <v>1</v>
      </c>
      <c r="B16" s="45"/>
      <c r="C16" s="39" t="e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СШ'!C16+#REF!+#REF!+#REF!+#REF!+'Мамайская ОШ'!C16+#REF!+#REF!+#REF!+#REF!+#REF!+#REF!+#REF!+#REF!+#REF!+'Кудку агашСШ'!C16+#REF!+#REF!+#REF!</f>
        <v>#REF!</v>
      </c>
      <c r="D16" s="39" t="e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СШ'!D16+#REF!+#REF!+#REF!+#REF!+'Мамайская ОШ'!D16+#REF!+#REF!+#REF!+#REF!+#REF!+#REF!+#REF!+#REF!+#REF!+'Кудку агашСШ'!D16+#REF!+#REF!+#REF!</f>
        <v>#REF!</v>
      </c>
      <c r="E16" s="39" t="e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СШ'!E16+#REF!+#REF!+#REF!+#REF!+'Мамайская ОШ'!E16+#REF!+#REF!+#REF!+#REF!+#REF!+#REF!+#REF!+#REF!+#REF!+'Кудку агашСШ'!E16+#REF!+#REF!+#REF!</f>
        <v>#REF!</v>
      </c>
    </row>
    <row r="17" spans="1:6" ht="25.5">
      <c r="A17" s="5" t="s">
        <v>13</v>
      </c>
      <c r="B17" s="46" t="s">
        <v>2</v>
      </c>
      <c r="C17" s="39" t="e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СШ'!C17+#REF!+#REF!+#REF!+#REF!+'Мамайская ОШ'!C17+#REF!+#REF!+#REF!+#REF!+#REF!+#REF!+#REF!+#REF!+#REF!+'Кудку агашСШ'!C17+#REF!+#REF!+#REF!</f>
        <v>#REF!</v>
      </c>
      <c r="D17" s="39" t="e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СШ'!D17+#REF!+#REF!+#REF!+#REF!+'Мамайская ОШ'!D17+#REF!+#REF!+#REF!+#REF!+#REF!+#REF!+#REF!+#REF!+#REF!+'Кудку агашСШ'!D17+#REF!+#REF!+#REF!</f>
        <v>#REF!</v>
      </c>
      <c r="E17" s="39" t="e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СШ'!E17+#REF!+#REF!+#REF!+#REF!+'Мамайская ОШ'!E17+#REF!+#REF!+#REF!+#REF!+#REF!+#REF!+#REF!+#REF!+#REF!+'Кудку агашСШ'!E17+#REF!+#REF!+#REF!</f>
        <v>#REF!</v>
      </c>
    </row>
    <row r="18" spans="1:6">
      <c r="A18" s="9" t="s">
        <v>4</v>
      </c>
      <c r="B18" s="10" t="s">
        <v>3</v>
      </c>
      <c r="C18" s="41" t="e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СШ'!C18+#REF!+#REF!+#REF!+#REF!+'Мамайская ОШ'!C18+#REF!+#REF!+#REF!+#REF!+#REF!+#REF!+#REF!+#REF!+#REF!+'Кудку агашСШ'!C18+#REF!+#REF!+#REF!</f>
        <v>#REF!</v>
      </c>
      <c r="D18" s="41" t="e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СШ'!D18+#REF!+#REF!+#REF!+#REF!+'Мамайская ОШ'!D18+#REF!+#REF!+#REF!+#REF!+#REF!+#REF!+#REF!+#REF!+#REF!+'Кудку агашСШ'!D18+#REF!+#REF!+#REF!</f>
        <v>#REF!</v>
      </c>
      <c r="E18" s="41" t="e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СШ'!E18+#REF!+#REF!+#REF!+#REF!+'Мамайская ОШ'!E18+#REF!+#REF!+#REF!+#REF!+#REF!+#REF!+#REF!+#REF!+#REF!+'Кудку агашСШ'!E18+#REF!+#REF!+#REF!</f>
        <v>#REF!</v>
      </c>
    </row>
    <row r="19" spans="1:6" ht="21.95" customHeight="1">
      <c r="A19" s="9" t="s">
        <v>25</v>
      </c>
      <c r="B19" s="6" t="s">
        <v>26</v>
      </c>
      <c r="C19" s="30" t="e">
        <f>('СШ №1'!C19+'СШ №2'!C19+'Макинская СШ'!C19+'Казгородокска СШ '!C19+'Донская СШ'!C19+'Амангельдинская СШ'!C19+'Невская СШ'!C19+'Саулинская СШ'!C19+'Енбекшильдерская СШ'!C19+#REF!+#REF!+#REF!+#REF!+'Мамайская ОШ'!C19+#REF!+#REF!+#REF!+#REF!+#REF!+#REF!+#REF!+#REF!+#REF!+'Кудку агашСШ'!C19+#REF!+#REF!+#REF!)/28</f>
        <v>#REF!</v>
      </c>
      <c r="D19" s="30" t="e">
        <f>('СШ №1'!D19+'СШ №2'!D19+'Макинская СШ'!D19+'Казгородокска СШ '!D19+'Донская СШ'!D19+'Амангельдинская СШ'!D19+'Невская СШ'!D19+'Саулинская СШ'!D19+'Енбекшильдерская СШ'!D19+#REF!+#REF!+#REF!+#REF!+'Мамайская ОШ'!D19+#REF!+#REF!+#REF!+#REF!+#REF!+#REF!+#REF!+#REF!+#REF!+'Кудку агашСШ'!D19+#REF!+#REF!+#REF!)/28</f>
        <v>#REF!</v>
      </c>
      <c r="E19" s="30" t="e">
        <f>('СШ №1'!E19+'СШ №2'!E19+'Макинская СШ'!E19+'Казгородокска СШ '!E19+'Донская СШ'!E19+'Амангельдинская СШ'!E19+'Невская СШ'!E19+'Саулинская СШ'!E19+'Енбекшильдерская СШ'!E19+#REF!+#REF!+#REF!+#REF!+'Мамайская ОШ'!E19+#REF!+#REF!+#REF!+#REF!+#REF!+#REF!+#REF!+#REF!+#REF!+'Кудку агашСШ'!E19+#REF!+#REF!+#REF!)/28</f>
        <v>#REF!</v>
      </c>
    </row>
    <row r="20" spans="1:6" ht="25.5">
      <c r="A20" s="5" t="s">
        <v>22</v>
      </c>
      <c r="B20" s="46" t="s">
        <v>2</v>
      </c>
      <c r="C20" s="39" t="e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СШ'!C20+#REF!+#REF!+#REF!+#REF!+'Мамайская ОШ'!C20+#REF!+#REF!+#REF!+#REF!+#REF!+#REF!+#REF!+#REF!+#REF!+'Кудку агашСШ'!C20+#REF!+#REF!+#REF!</f>
        <v>#REF!</v>
      </c>
      <c r="D20" s="39" t="e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СШ'!D20+#REF!+#REF!+#REF!+#REF!+'Мамайская ОШ'!D20+#REF!+#REF!+#REF!+#REF!+#REF!+#REF!+#REF!+#REF!+#REF!+'Кудку агашСШ'!D20+#REF!+#REF!+#REF!</f>
        <v>#REF!</v>
      </c>
      <c r="E20" s="39" t="e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СШ'!E20+#REF!+#REF!+#REF!+#REF!+'Мамайская ОШ'!E20+#REF!+#REF!+#REF!+#REF!+#REF!+#REF!+#REF!+#REF!+#REF!+'Кудку агашСШ'!E20+#REF!+#REF!+#REF!</f>
        <v>#REF!</v>
      </c>
    </row>
    <row r="21" spans="1:6">
      <c r="A21" s="9" t="s">
        <v>4</v>
      </c>
      <c r="B21" s="10" t="s">
        <v>3</v>
      </c>
      <c r="C21" s="30" t="e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СШ'!C21+#REF!+#REF!+#REF!+#REF!+'Мамайская ОШ'!C21+#REF!+#REF!+#REF!+#REF!+#REF!+#REF!+#REF!+#REF!+#REF!+'Кудку агашСШ'!C21+#REF!+#REF!+#REF!</f>
        <v>#REF!</v>
      </c>
      <c r="D21" s="30" t="e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СШ'!D21+#REF!+#REF!+#REF!+#REF!+'Мамайская ОШ'!D21+#REF!+#REF!+#REF!+#REF!+#REF!+#REF!+#REF!+#REF!+#REF!+'Кудку агашСШ'!D21+#REF!+#REF!+#REF!</f>
        <v>#REF!</v>
      </c>
      <c r="E21" s="30" t="e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СШ'!E21+#REF!+#REF!+#REF!+#REF!+'Мамайская ОШ'!E21+#REF!+#REF!+#REF!+#REF!+#REF!+#REF!+#REF!+#REF!+#REF!+'Кудку агашСШ'!E21+#REF!+#REF!+#REF!</f>
        <v>#REF!</v>
      </c>
    </row>
    <row r="22" spans="1:6" ht="21.95" customHeight="1">
      <c r="A22" s="9" t="s">
        <v>25</v>
      </c>
      <c r="B22" s="6" t="s">
        <v>26</v>
      </c>
      <c r="C22" s="30" t="e">
        <f>('СШ №1'!C22+'СШ №2'!C22+'Макинская СШ'!C22+'Казгородокска СШ '!C22+'Донская СШ'!C22+'Амангельдинская СШ'!C22+'Невская СШ'!C22+'Саулинская СШ'!C22+'Енбекшильдерская СШ'!C22+#REF!+#REF!+#REF!+#REF!+'Мамайская ОШ'!C22+#REF!+#REF!+#REF!+#REF!+#REF!+#REF!+#REF!+#REF!+#REF!+'Кудку агашСШ'!C22+#REF!+#REF!+#REF!)/28</f>
        <v>#REF!</v>
      </c>
      <c r="D22" s="30" t="e">
        <f>('СШ №1'!D22+'СШ №2'!D22+'Макинская СШ'!D22+'Казгородокска СШ '!D22+'Донская СШ'!D22+'Амангельдинская СШ'!D22+'Невская СШ'!D22+'Саулинская СШ'!D22+'Енбекшильдерская СШ'!D22+#REF!+#REF!+#REF!+#REF!+'Мамайская ОШ'!D22+#REF!+#REF!+#REF!+#REF!+#REF!+#REF!+#REF!+#REF!+#REF!+'Кудку агашСШ'!D22+#REF!+#REF!+#REF!)/28</f>
        <v>#REF!</v>
      </c>
      <c r="E22" s="30" t="e">
        <f>('СШ №1'!E22+'СШ №2'!E22+'Макинская СШ'!E22+'Казгородокска СШ '!E22+'Донская СШ'!E22+'Амангельдинская СШ'!E22+'Невская СШ'!E22+'Саулинская СШ'!E22+'Енбекшильдерская СШ'!E22+#REF!+#REF!+#REF!+#REF!+'Мамайская ОШ'!E22+#REF!+#REF!+#REF!+#REF!+#REF!+#REF!+#REF!+#REF!+#REF!+'Кудку агашСШ'!E22+#REF!+#REF!+#REF!)/28</f>
        <v>#REF!</v>
      </c>
    </row>
    <row r="23" spans="1:6" ht="57">
      <c r="A23" s="11" t="s">
        <v>44</v>
      </c>
      <c r="B23" s="6" t="s">
        <v>2</v>
      </c>
      <c r="C23" s="39" t="e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СШ'!C23+#REF!+#REF!+#REF!+#REF!+'Мамайская ОШ'!C23+#REF!+#REF!+#REF!+#REF!+#REF!+#REF!+#REF!+#REF!+#REF!+'Кудку агашСШ'!C23+#REF!+#REF!+#REF!</f>
        <v>#REF!</v>
      </c>
      <c r="D23" s="39" t="e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СШ'!D23+#REF!+#REF!+#REF!+#REF!+'Мамайская ОШ'!D23+#REF!+#REF!+#REF!+#REF!+#REF!+#REF!+#REF!+#REF!+#REF!+'Кудку агашСШ'!D23+#REF!+#REF!+#REF!</f>
        <v>#REF!</v>
      </c>
      <c r="E23" s="39" t="e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СШ'!E23+#REF!+#REF!+#REF!+#REF!+'Мамайская ОШ'!E23+#REF!+#REF!+#REF!+#REF!+#REF!+#REF!+#REF!+#REF!+#REF!+'Кудку агашСШ'!E23+#REF!+#REF!+#REF!</f>
        <v>#REF!</v>
      </c>
    </row>
    <row r="24" spans="1:6">
      <c r="A24" s="9" t="s">
        <v>4</v>
      </c>
      <c r="B24" s="10" t="s">
        <v>3</v>
      </c>
      <c r="C24" s="41" t="e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СШ'!C24+#REF!+#REF!+#REF!+#REF!+'Мамайская ОШ'!C24+#REF!+#REF!+#REF!+#REF!+#REF!+#REF!+#REF!+#REF!+#REF!+'Кудку агашСШ'!C24+#REF!+#REF!+#REF!</f>
        <v>#REF!</v>
      </c>
      <c r="D24" s="41" t="e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СШ'!D24+#REF!+#REF!+#REF!+#REF!+'Мамайская ОШ'!D24+#REF!+#REF!+#REF!+#REF!+#REF!+#REF!+#REF!+#REF!+#REF!+'Кудку агашСШ'!D24+#REF!+#REF!+#REF!</f>
        <v>#REF!</v>
      </c>
      <c r="E24" s="41" t="e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СШ'!E24+#REF!+#REF!+#REF!+#REF!+'Мамайская ОШ'!E24+#REF!+#REF!+#REF!+#REF!+#REF!+#REF!+#REF!+#REF!+#REF!+'Кудку агашСШ'!E24+#REF!+#REF!+#REF!</f>
        <v>#REF!</v>
      </c>
    </row>
    <row r="25" spans="1:6" ht="21.95" customHeight="1">
      <c r="A25" s="9" t="s">
        <v>25</v>
      </c>
      <c r="B25" s="6" t="s">
        <v>26</v>
      </c>
      <c r="C25" s="14" t="e">
        <f>('СШ №1'!C25+'СШ №2'!C25+'Макинская СШ'!C25+'Казгородокска СШ '!C25+'Донская СШ'!C25+'Амангельдинская СШ'!C25+'Невская СШ'!C25+'Саулинская СШ'!C25+'Енбекшильдерская СШ'!C25+#REF!+#REF!+#REF!+#REF!+'Мамайская ОШ'!C25+#REF!+#REF!+#REF!+#REF!+#REF!+#REF!+#REF!+#REF!+#REF!+'Кудку агашСШ'!C25+#REF!+#REF!+#REF!)/28</f>
        <v>#REF!</v>
      </c>
      <c r="D25" s="30" t="e">
        <f>('СШ №1'!D25+'СШ №2'!D25+'Макинская СШ'!D25+'Казгородокска СШ '!D25+'Донская СШ'!D25+'Амангельдинская СШ'!D25+'Невская СШ'!D25+'Саулинская СШ'!D25+'Енбекшильдерская СШ'!D25+#REF!+#REF!+#REF!+#REF!+'Мамайская ОШ'!D25+#REF!+#REF!+#REF!+#REF!+#REF!+#REF!+#REF!+#REF!+#REF!+'Кудку агашСШ'!D25+#REF!+#REF!+#REF!)/28</f>
        <v>#REF!</v>
      </c>
      <c r="E25" s="30" t="e">
        <f>('СШ №1'!E25+'СШ №2'!E25+'Макинская СШ'!E25+'Казгородокска СШ '!E25+'Донская СШ'!E25+'Амангельдинская СШ'!E25+'Невская СШ'!E25+'Саулинская СШ'!E25+'Енбекшильдерская СШ'!E25+#REF!+#REF!+#REF!+#REF!+'Мамайская ОШ'!E25+#REF!+#REF!+#REF!+#REF!+#REF!+#REF!+#REF!+#REF!+#REF!+'Кудку агашСШ'!E25+#REF!+#REF!+#REF!)/28</f>
        <v>#REF!</v>
      </c>
    </row>
    <row r="26" spans="1:6" ht="25.5">
      <c r="A26" s="5" t="s">
        <v>23</v>
      </c>
      <c r="B26" s="46" t="s">
        <v>2</v>
      </c>
      <c r="C26" s="39" t="e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СШ'!C26+#REF!+#REF!+#REF!+#REF!+'Мамайская ОШ'!C26+#REF!+#REF!+#REF!+#REF!+#REF!+#REF!+#REF!+#REF!+#REF!+'Кудку агашСШ'!C26+#REF!+#REF!+#REF!</f>
        <v>#REF!</v>
      </c>
      <c r="D26" s="39" t="e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СШ'!D26+#REF!+#REF!+#REF!+#REF!+'Мамайская ОШ'!D26+#REF!+#REF!+#REF!+#REF!+#REF!+#REF!+#REF!+#REF!+#REF!+'Кудку агашСШ'!D26+#REF!+#REF!+#REF!</f>
        <v>#REF!</v>
      </c>
      <c r="E26" s="39" t="e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СШ'!E26+#REF!+#REF!+#REF!+#REF!+'Мамайская ОШ'!E26+#REF!+#REF!+#REF!+#REF!+#REF!+#REF!+#REF!+#REF!+#REF!+'Кудку агашСШ'!E26+#REF!+#REF!+#REF!</f>
        <v>#REF!</v>
      </c>
      <c r="F26" s="39"/>
    </row>
    <row r="27" spans="1:6">
      <c r="A27" s="9" t="s">
        <v>4</v>
      </c>
      <c r="B27" s="10" t="s">
        <v>3</v>
      </c>
      <c r="C27" s="41" t="e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СШ'!C27+#REF!+#REF!+#REF!+#REF!+'Мамайская ОШ'!C27+#REF!+#REF!+#REF!+#REF!+#REF!+#REF!+#REF!+#REF!+#REF!+'Кудку агашСШ'!C27+#REF!+#REF!+#REF!</f>
        <v>#REF!</v>
      </c>
      <c r="D27" s="41" t="e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СШ'!D27+#REF!+#REF!+#REF!+#REF!+'Мамайская ОШ'!D27+#REF!+#REF!+#REF!+#REF!+#REF!+#REF!+#REF!+#REF!+#REF!+'Кудку агашСШ'!D27+#REF!+#REF!+#REF!</f>
        <v>#REF!</v>
      </c>
      <c r="E27" s="41" t="e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СШ'!E27+#REF!+#REF!+#REF!+#REF!+'Мамайская ОШ'!E27+#REF!+#REF!+#REF!+#REF!+#REF!+#REF!+#REF!+#REF!+#REF!+'Кудку агашСШ'!E27+#REF!+#REF!+#REF!</f>
        <v>#REF!</v>
      </c>
    </row>
    <row r="28" spans="1:6" ht="21.95" customHeight="1">
      <c r="A28" s="9" t="s">
        <v>25</v>
      </c>
      <c r="B28" s="6" t="s">
        <v>26</v>
      </c>
      <c r="C28" s="30" t="e">
        <f>('СШ №1'!C28+'СШ №2'!C28+'Макинская СШ'!C28+'Казгородокска СШ '!C28+'Донская СШ'!C28+'Амангельдинская СШ'!C28+'Невская СШ'!C28+'Саулинская СШ'!C28+'Енбекшильдерская СШ'!C28+#REF!+#REF!+#REF!+#REF!+'Мамайская ОШ'!C28+#REF!+#REF!+#REF!+#REF!+#REF!+#REF!+#REF!+#REF!+#REF!+'Кудку агашСШ'!C28+#REF!+#REF!+#REF!)/28</f>
        <v>#REF!</v>
      </c>
      <c r="D28" s="30" t="e">
        <f>('СШ №1'!D28+'СШ №2'!D28+'Макинская СШ'!D28+'Казгородокска СШ '!D28+'Донская СШ'!D28+'Амангельдинская СШ'!D28+'Невская СШ'!D28+'Саулинская СШ'!D28+'Енбекшильдерская СШ'!D28+#REF!+#REF!+#REF!+#REF!+'Мамайская ОШ'!D28+#REF!+#REF!+#REF!+#REF!+#REF!+#REF!+#REF!+#REF!+#REF!+'Кудку агашСШ'!D28+#REF!+#REF!+#REF!)/28</f>
        <v>#REF!</v>
      </c>
      <c r="E28" s="30" t="e">
        <f>('СШ №1'!E28+'СШ №2'!E28+'Макинская СШ'!E28+'Казгородокска СШ '!E28+'Донская СШ'!E28+'Амангельдинская СШ'!E28+'Невская СШ'!E28+'Саулинская СШ'!E28+'Енбекшильдерская СШ'!E28+#REF!+#REF!+#REF!+#REF!+'Мамайская ОШ'!E28+#REF!+#REF!+#REF!+#REF!+#REF!+#REF!+#REF!+#REF!+#REF!+'Кудку агашСШ'!E28+#REF!+#REF!+#REF!)/28</f>
        <v>#REF!</v>
      </c>
    </row>
    <row r="29" spans="1:6" ht="25.5">
      <c r="A29" s="5" t="s">
        <v>5</v>
      </c>
      <c r="B29" s="6" t="s">
        <v>2</v>
      </c>
      <c r="C29" s="40" t="e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СШ'!C29+#REF!+#REF!+#REF!+#REF!+'Мамайская ОШ'!C29+#REF!+#REF!+#REF!+#REF!+#REF!+#REF!+#REF!+#REF!+#REF!+'Кудку агашСШ'!C29+#REF!+#REF!+#REF!</f>
        <v>#REF!</v>
      </c>
      <c r="D29" s="40" t="e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СШ'!D29+#REF!+#REF!+#REF!+#REF!+'Мамайская ОШ'!D29+#REF!+#REF!+#REF!+#REF!+#REF!+#REF!+#REF!+#REF!+#REF!+'Кудку агашСШ'!D29+#REF!+#REF!+#REF!</f>
        <v>#REF!</v>
      </c>
      <c r="E29" s="30" t="e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СШ'!E29+#REF!+#REF!+#REF!+#REF!+'Мамайская ОШ'!E29+#REF!+#REF!+#REF!+#REF!+#REF!+#REF!+#REF!+#REF!+#REF!+'Кудку агашСШ'!E29+#REF!+#REF!+#REF!</f>
        <v>#REF!</v>
      </c>
      <c r="F29" s="17"/>
    </row>
    <row r="30" spans="1:6" ht="36.75">
      <c r="A30" s="11" t="s">
        <v>6</v>
      </c>
      <c r="B30" s="6" t="s">
        <v>2</v>
      </c>
      <c r="C30" s="40" t="e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СШ'!C30+#REF!+#REF!+#REF!+#REF!+'Мамайская ОШ'!C30+#REF!+#REF!+#REF!+#REF!+#REF!+#REF!+#REF!+#REF!+#REF!+'Кудку агашСШ'!C30+#REF!+#REF!+#REF!</f>
        <v>#REF!</v>
      </c>
      <c r="D30" s="40" t="e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СШ'!D30+#REF!+#REF!+#REF!+#REF!+'Мамайская ОШ'!D30+#REF!+#REF!+#REF!+#REF!+#REF!+#REF!+#REF!+#REF!+#REF!+'Кудку агашСШ'!D30+#REF!+#REF!+#REF!</f>
        <v>#REF!</v>
      </c>
      <c r="E30" s="30" t="e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СШ'!E30+#REF!+#REF!+#REF!+#REF!+'Мамайская ОШ'!E30+#REF!+#REF!+#REF!+#REF!+#REF!+#REF!+#REF!+#REF!+#REF!+'Кудку агашСШ'!E30+#REF!+#REF!+#REF!</f>
        <v>#REF!</v>
      </c>
    </row>
    <row r="31" spans="1:6" ht="25.5">
      <c r="A31" s="11" t="s">
        <v>7</v>
      </c>
      <c r="B31" s="6" t="s">
        <v>2</v>
      </c>
      <c r="C31" s="40" t="e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СШ'!C31+#REF!+#REF!+#REF!+#REF!+'Мамайская ОШ'!C31+#REF!+#REF!+#REF!+#REF!+#REF!+#REF!+#REF!+#REF!+#REF!+'Кудку агашСШ'!C31+#REF!+#REF!+#REF!</f>
        <v>#REF!</v>
      </c>
      <c r="D31" s="40" t="e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СШ'!D31+#REF!+#REF!+#REF!+#REF!+'Мамайская ОШ'!D31+#REF!+#REF!+#REF!+#REF!+#REF!+#REF!+#REF!+#REF!+#REF!+'Кудку агашСШ'!D31+#REF!+#REF!+#REF!</f>
        <v>#REF!</v>
      </c>
      <c r="E31" s="30" t="e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СШ'!E31+#REF!+#REF!+#REF!+#REF!+'Мамайская ОШ'!E31+#REF!+#REF!+#REF!+#REF!+#REF!+#REF!+#REF!+#REF!+#REF!+'Кудку агашСШ'!E31+#REF!+#REF!+#REF!</f>
        <v>#REF!</v>
      </c>
    </row>
    <row r="32" spans="1:6" ht="36.75">
      <c r="A32" s="11" t="s">
        <v>8</v>
      </c>
      <c r="B32" s="6" t="s">
        <v>2</v>
      </c>
      <c r="C32" s="40" t="e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СШ'!C32+#REF!+#REF!+#REF!+#REF!+'Мамайская ОШ'!C32+#REF!+#REF!+#REF!+#REF!+#REF!+#REF!+#REF!+#REF!+#REF!+'Кудку агашСШ'!C32+#REF!+#REF!+#REF!</f>
        <v>#REF!</v>
      </c>
      <c r="D32" s="40" t="e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СШ'!D32+#REF!+#REF!+#REF!+#REF!+'Мамайская ОШ'!D32+#REF!+#REF!+#REF!+#REF!+#REF!+#REF!+#REF!+#REF!+#REF!+'Кудку агашСШ'!D32+#REF!+#REF!+#REF!</f>
        <v>#REF!</v>
      </c>
      <c r="E32" s="30" t="e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СШ'!E32+#REF!+#REF!+#REF!+#REF!+'Мамайская ОШ'!E32+#REF!+#REF!+#REF!+#REF!+#REF!+#REF!+#REF!+#REF!+#REF!+'Кудку агашСШ'!E32+#REF!+#REF!+#REF!</f>
        <v>#REF!</v>
      </c>
      <c r="F32" s="13" t="e">
        <f>C32</f>
        <v>#REF!</v>
      </c>
    </row>
    <row r="33" spans="1:5" ht="54" customHeight="1">
      <c r="A33" s="11" t="s">
        <v>9</v>
      </c>
      <c r="B33" s="6" t="s">
        <v>2</v>
      </c>
      <c r="C33" s="40" t="e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СШ'!C33+#REF!+#REF!+#REF!+#REF!+'Мамайская ОШ'!C33+#REF!+#REF!+#REF!+#REF!+#REF!+#REF!+#REF!+#REF!+#REF!+'Кудку агашСШ'!C33+#REF!+#REF!+#REF!</f>
        <v>#REF!</v>
      </c>
      <c r="D33" s="40" t="e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СШ'!D33+#REF!+#REF!+#REF!+#REF!+'Мамайская ОШ'!D33+#REF!+#REF!+#REF!+#REF!+#REF!+#REF!+#REF!+#REF!+#REF!+'Кудку агашСШ'!D33+#REF!+#REF!+#REF!</f>
        <v>#REF!</v>
      </c>
      <c r="E33" s="30" t="e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СШ'!E33+#REF!+#REF!+#REF!+#REF!+'Мамайская ОШ'!E33+#REF!+#REF!+#REF!+#REF!+#REF!+#REF!+#REF!+#REF!+#REF!+'Кудку агашСШ'!E33+#REF!+#REF!+#REF!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3"/>
  <sheetViews>
    <sheetView zoomScale="59" zoomScaleNormal="59" workbookViewId="0">
      <selection sqref="A1:E33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27" customWidth="1"/>
    <col min="4" max="4" width="16" style="27" customWidth="1"/>
    <col min="5" max="5" width="14.42578125" style="27" customWidth="1"/>
    <col min="6" max="7" width="12" style="2" customWidth="1"/>
    <col min="8" max="16384" width="9.140625" style="2"/>
  </cols>
  <sheetData>
    <row r="1" spans="1:5">
      <c r="A1" s="65" t="s">
        <v>15</v>
      </c>
      <c r="B1" s="65"/>
      <c r="C1" s="65"/>
      <c r="D1" s="65"/>
      <c r="E1" s="65"/>
    </row>
    <row r="2" spans="1:5">
      <c r="A2" s="65" t="s">
        <v>48</v>
      </c>
      <c r="B2" s="65"/>
      <c r="C2" s="65"/>
      <c r="D2" s="65"/>
      <c r="E2" s="65"/>
    </row>
    <row r="3" spans="1:5">
      <c r="A3" s="1"/>
    </row>
    <row r="4" spans="1:5">
      <c r="A4" s="66" t="s">
        <v>28</v>
      </c>
      <c r="B4" s="66"/>
      <c r="C4" s="66"/>
      <c r="D4" s="66"/>
      <c r="E4" s="66"/>
    </row>
    <row r="5" spans="1:5" ht="15.75" customHeight="1">
      <c r="A5" s="67" t="s">
        <v>16</v>
      </c>
      <c r="B5" s="67"/>
      <c r="C5" s="67"/>
      <c r="D5" s="67"/>
      <c r="E5" s="67"/>
    </row>
    <row r="6" spans="1:5">
      <c r="A6" s="4"/>
    </row>
    <row r="7" spans="1:5">
      <c r="A7" s="12" t="s">
        <v>17</v>
      </c>
    </row>
    <row r="8" spans="1:5">
      <c r="A8" s="1"/>
    </row>
    <row r="9" spans="1:5">
      <c r="A9" s="68" t="s">
        <v>27</v>
      </c>
      <c r="B9" s="69" t="s">
        <v>18</v>
      </c>
      <c r="C9" s="70" t="s">
        <v>45</v>
      </c>
      <c r="D9" s="70"/>
      <c r="E9" s="70"/>
    </row>
    <row r="10" spans="1:5" ht="40.5">
      <c r="A10" s="68"/>
      <c r="B10" s="69"/>
      <c r="C10" s="28" t="s">
        <v>19</v>
      </c>
      <c r="D10" s="28" t="s">
        <v>20</v>
      </c>
      <c r="E10" s="29" t="s">
        <v>14</v>
      </c>
    </row>
    <row r="11" spans="1:5">
      <c r="A11" s="5" t="s">
        <v>21</v>
      </c>
      <c r="B11" s="6" t="s">
        <v>10</v>
      </c>
      <c r="C11" s="43" t="e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СШ'!C11+#REF!+#REF!+#REF!+#REF!+'Мамайская ОШ'!C11+#REF!+#REF!+#REF!+#REF!+#REF!+#REF!+#REF!+#REF!+#REF!+'Кудку агашСШ'!C11+#REF!+#REF!+#REF!</f>
        <v>#REF!</v>
      </c>
      <c r="D11" s="43" t="e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СШ'!D11+#REF!+#REF!+#REF!+#REF!+'Мамайская ОШ'!D11+#REF!+#REF!+#REF!+#REF!+#REF!+#REF!+#REF!+#REF!+#REF!+'Кудку агашСШ'!D11+#REF!+#REF!+#REF!</f>
        <v>#REF!</v>
      </c>
      <c r="E11" s="43" t="e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СШ'!E11+#REF!+#REF!+#REF!+#REF!+'Мамайская ОШ'!E11+#REF!+#REF!+#REF!+#REF!+#REF!+#REF!+#REF!+#REF!+#REF!+'Кудку агашСШ'!E11+#REF!+#REF!+#REF!</f>
        <v>#REF!</v>
      </c>
    </row>
    <row r="12" spans="1:5" ht="25.5">
      <c r="A12" s="9" t="s">
        <v>24</v>
      </c>
      <c r="B12" s="6" t="s">
        <v>2</v>
      </c>
      <c r="C12" s="14" t="e">
        <f>(C13-C32)/C11</f>
        <v>#REF!</v>
      </c>
      <c r="D12" s="14" t="e">
        <f>C12</f>
        <v>#REF!</v>
      </c>
      <c r="E12" s="14" t="e">
        <f>D12</f>
        <v>#REF!</v>
      </c>
    </row>
    <row r="13" spans="1:5" ht="25.5">
      <c r="A13" s="5" t="s">
        <v>11</v>
      </c>
      <c r="B13" s="6" t="s">
        <v>2</v>
      </c>
      <c r="C13" s="61" t="e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СШ'!C13+#REF!+#REF!+#REF!+#REF!+'Мамайская ОШ'!C13+#REF!+#REF!+#REF!+#REF!+#REF!+#REF!+#REF!+#REF!+#REF!+'Кудку агашСШ'!C13+#REF!+#REF!+#REF!</f>
        <v>#REF!</v>
      </c>
      <c r="D13" s="61" t="e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СШ'!D13+#REF!+#REF!+#REF!+#REF!+'Мамайская ОШ'!D13+#REF!+#REF!+#REF!+#REF!+#REF!+#REF!+#REF!+#REF!+#REF!+'Кудку агашСШ'!D13+#REF!+#REF!+#REF!</f>
        <v>#REF!</v>
      </c>
      <c r="E13" s="52" t="e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СШ'!E13+#REF!+#REF!+#REF!+#REF!+'Мамайская ОШ'!E13+#REF!+#REF!+#REF!+#REF!+#REF!+#REF!+#REF!+#REF!+#REF!+'Кудку агашСШ'!E13+#REF!+#REF!+#REF!</f>
        <v>#REF!</v>
      </c>
    </row>
    <row r="14" spans="1:5">
      <c r="A14" s="7" t="s">
        <v>0</v>
      </c>
      <c r="B14" s="8"/>
      <c r="C14" s="30" t="e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СШ'!C14+#REF!+#REF!+#REF!+#REF!+'Мамайская ОШ'!C14+#REF!+#REF!+#REF!+#REF!+#REF!+#REF!+#REF!+#REF!+#REF!+'Кудку агашСШ'!C14+#REF!+#REF!+#REF!</f>
        <v>#REF!</v>
      </c>
      <c r="D14" s="30" t="e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СШ'!D14+#REF!+#REF!+#REF!+#REF!+'Мамайская ОШ'!D14+#REF!+#REF!+#REF!+#REF!+#REF!+#REF!+#REF!+#REF!+#REF!+'Кудку агашСШ'!D14+#REF!+#REF!+#REF!</f>
        <v>#REF!</v>
      </c>
      <c r="E14" s="30" t="e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СШ'!E14+#REF!+#REF!+#REF!+#REF!+'Мамайская ОШ'!E14+#REF!+#REF!+#REF!+#REF!+#REF!+#REF!+#REF!+#REF!+#REF!+'Кудку агашСШ'!E14+#REF!+#REF!+#REF!</f>
        <v>#REF!</v>
      </c>
    </row>
    <row r="15" spans="1:5" ht="25.5">
      <c r="A15" s="5" t="s">
        <v>12</v>
      </c>
      <c r="B15" s="6" t="s">
        <v>2</v>
      </c>
      <c r="C15" s="54" t="e">
        <f>'СШ №1'!C15+'СШ №2'!C15+'Казгородокска СШ '!C15+'Макинская СШ'!C15+'Донская СШ'!C15+'Амангельдинская СШ'!C15+'Невская СШ'!C15+'Кудку агашСШ'!C15+'Саулинская СШ'!C15+'Енбекшильдерская СШ'!C15+#REF!+#REF!+#REF!+#REF!+'Мамайская ОШ'!C15+#REF!+#REF!+#REF!+#REF!+#REF!+#REF!+#REF!+#REF!+#REF!+#REF!+#REF!+#REF!</f>
        <v>#REF!</v>
      </c>
      <c r="D15" s="54" t="e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СШ'!D15+#REF!+#REF!+#REF!+#REF!+'Мамайская ОШ'!D15+#REF!+#REF!+#REF!+#REF!+#REF!+#REF!+#REF!+#REF!+#REF!+'Кудку агашСШ'!D15+#REF!+#REF!+#REF!</f>
        <v>#REF!</v>
      </c>
      <c r="E15" s="54" t="e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СШ'!E15+#REF!+#REF!+#REF!+#REF!+'Мамайская ОШ'!E15+#REF!+#REF!+#REF!+#REF!+#REF!+#REF!+#REF!+#REF!+#REF!+'Кудку агашСШ'!E15+#REF!+#REF!+#REF!</f>
        <v>#REF!</v>
      </c>
    </row>
    <row r="16" spans="1:5">
      <c r="A16" s="7" t="s">
        <v>1</v>
      </c>
      <c r="B16" s="8"/>
      <c r="C16" s="30" t="e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СШ'!C16+#REF!+#REF!+#REF!+#REF!+'Мамайская ОШ'!C16+#REF!+#REF!+#REF!+#REF!+#REF!+#REF!+#REF!+#REF!+#REF!+'Кудку агашСШ'!C16+#REF!+#REF!+#REF!</f>
        <v>#REF!</v>
      </c>
      <c r="D16" s="30" t="e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СШ'!D16+#REF!+#REF!+#REF!+#REF!+'Мамайская ОШ'!D16+#REF!+#REF!+#REF!+#REF!+#REF!+#REF!+#REF!+#REF!+#REF!+'Кудку агашСШ'!D16+#REF!+#REF!+#REF!</f>
        <v>#REF!</v>
      </c>
      <c r="E16" s="30" t="e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СШ'!E16+#REF!+#REF!+#REF!+#REF!+'Мамайская ОШ'!E16+#REF!+#REF!+#REF!+#REF!+#REF!+#REF!+#REF!+#REF!+#REF!+'Кудку агашСШ'!E16+#REF!+#REF!+#REF!</f>
        <v>#REF!</v>
      </c>
    </row>
    <row r="17" spans="1:6" ht="25.5">
      <c r="A17" s="5" t="s">
        <v>13</v>
      </c>
      <c r="B17" s="46" t="s">
        <v>2</v>
      </c>
      <c r="C17" s="39" t="e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СШ'!C17+#REF!+#REF!+#REF!+#REF!+'Мамайская ОШ'!C17+#REF!+#REF!+#REF!+#REF!+#REF!+#REF!+#REF!+#REF!+#REF!+'Кудку агашСШ'!C17+#REF!+#REF!+#REF!</f>
        <v>#REF!</v>
      </c>
      <c r="D17" s="39" t="e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СШ'!D17+#REF!+#REF!+#REF!+#REF!+'Мамайская ОШ'!D17+#REF!+#REF!+#REF!+#REF!+#REF!+#REF!+#REF!+#REF!+#REF!+'Кудку агашСШ'!D17+#REF!+#REF!+#REF!</f>
        <v>#REF!</v>
      </c>
      <c r="E17" s="39" t="e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СШ'!E17+#REF!+#REF!+#REF!+#REF!+'Мамайская ОШ'!E17+#REF!+#REF!+#REF!+#REF!+#REF!+#REF!+#REF!+#REF!+#REF!+'Кудку агашСШ'!E17+#REF!+#REF!+#REF!</f>
        <v>#REF!</v>
      </c>
    </row>
    <row r="18" spans="1:6">
      <c r="A18" s="9" t="s">
        <v>4</v>
      </c>
      <c r="B18" s="10" t="s">
        <v>3</v>
      </c>
      <c r="C18" s="37" t="e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СШ'!C18+#REF!+#REF!+#REF!+#REF!+'Мамайская ОШ'!C18+#REF!+#REF!+#REF!+#REF!+#REF!+#REF!+#REF!+#REF!+#REF!+'Кудку агашСШ'!C18+#REF!+#REF!+#REF!</f>
        <v>#REF!</v>
      </c>
      <c r="D18" s="37" t="e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СШ'!D18+#REF!+#REF!+#REF!+#REF!+'Мамайская ОШ'!D18+#REF!+#REF!+#REF!+#REF!+#REF!+#REF!+#REF!+#REF!+#REF!+'Кудку агашСШ'!D18+#REF!+#REF!+#REF!</f>
        <v>#REF!</v>
      </c>
      <c r="E18" s="37" t="e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СШ'!E18+#REF!+#REF!+#REF!+#REF!+'Мамайская ОШ'!E18+#REF!+#REF!+#REF!+#REF!+#REF!+#REF!+#REF!+#REF!+#REF!+'Кудку агашСШ'!E18+#REF!+#REF!+#REF!</f>
        <v>#REF!</v>
      </c>
    </row>
    <row r="19" spans="1:6" ht="21.95" customHeight="1">
      <c r="A19" s="9" t="s">
        <v>25</v>
      </c>
      <c r="B19" s="6" t="s">
        <v>26</v>
      </c>
      <c r="C19" s="30" t="e">
        <f>('СШ №1'!C19+'СШ №2'!C19+'Макинская СШ'!C19+'Казгородокска СШ '!C19+'Донская СШ'!C19+'Амангельдинская СШ'!C19+'Невская СШ'!C19+'Саулинская СШ'!C19+'Енбекшильдерская СШ'!C19+#REF!+#REF!+#REF!+#REF!+'Мамайская ОШ'!C19+#REF!+#REF!+#REF!+#REF!+#REF!+#REF!+#REF!+#REF!+#REF!+'Кудку агашСШ'!C19+#REF!+#REF!+#REF!)/28</f>
        <v>#REF!</v>
      </c>
      <c r="D19" s="30" t="e">
        <f>('СШ №1'!D19+'СШ №2'!D19+'Макинская СШ'!D19+'Казгородокска СШ '!D19+'Донская СШ'!D19+'Амангельдинская СШ'!D19+'Невская СШ'!D19+'Саулинская СШ'!D19+'Енбекшильдерская СШ'!D19+#REF!+#REF!+#REF!+#REF!+'Мамайская ОШ'!D19+#REF!+#REF!+#REF!+#REF!+#REF!+#REF!+#REF!+#REF!+#REF!+'Кудку агашСШ'!D19+#REF!+#REF!+#REF!)/28</f>
        <v>#REF!</v>
      </c>
      <c r="E19" s="30" t="e">
        <f>('СШ №1'!E19+'СШ №2'!E19+'Макинская СШ'!E19+'Казгородокска СШ '!E19+'Донская СШ'!E19+'Амангельдинская СШ'!E19+'Невская СШ'!E19+'Саулинская СШ'!E19+'Енбекшильдерская СШ'!E19+#REF!+#REF!+#REF!+#REF!+'Мамайская ОШ'!E19+#REF!+#REF!+#REF!+#REF!+#REF!+#REF!+#REF!+#REF!+#REF!+'Кудку агашСШ'!E19+#REF!+#REF!+#REF!)/28</f>
        <v>#REF!</v>
      </c>
    </row>
    <row r="20" spans="1:6" ht="25.5">
      <c r="A20" s="5" t="s">
        <v>22</v>
      </c>
      <c r="B20" s="46" t="s">
        <v>2</v>
      </c>
      <c r="C20" s="39" t="e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СШ'!C20+#REF!+#REF!+#REF!+#REF!+'Мамайская ОШ'!C20+#REF!+#REF!+#REF!+#REF!+#REF!+#REF!+#REF!+#REF!+#REF!+'Кудку агашСШ'!C20+#REF!+#REF!+#REF!</f>
        <v>#REF!</v>
      </c>
      <c r="D20" s="39" t="e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СШ'!D20+#REF!+#REF!+#REF!+#REF!+'Мамайская ОШ'!D20+#REF!+#REF!+#REF!+#REF!+#REF!+#REF!+#REF!+#REF!+#REF!+'Кудку агашСШ'!D20+#REF!+#REF!+#REF!</f>
        <v>#REF!</v>
      </c>
      <c r="E20" s="39" t="e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СШ'!E20+#REF!+#REF!+#REF!+#REF!+'Мамайская ОШ'!E20+#REF!+#REF!+#REF!+#REF!+#REF!+#REF!+#REF!+#REF!+#REF!+'Кудку агашСШ'!E20+#REF!+#REF!+#REF!</f>
        <v>#REF!</v>
      </c>
    </row>
    <row r="21" spans="1:6">
      <c r="A21" s="9" t="s">
        <v>4</v>
      </c>
      <c r="B21" s="10" t="s">
        <v>3</v>
      </c>
      <c r="C21" s="37" t="e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СШ'!C21+#REF!+#REF!+#REF!+#REF!+'Мамайская ОШ'!C21+#REF!+#REF!+#REF!+#REF!+#REF!+#REF!+#REF!+#REF!+#REF!+'Кудку агашСШ'!C21+#REF!+#REF!+#REF!</f>
        <v>#REF!</v>
      </c>
      <c r="D21" s="37" t="e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СШ'!D21+#REF!+#REF!+#REF!+#REF!+'Мамайская ОШ'!D21+#REF!+#REF!+#REF!+#REF!+#REF!+#REF!+#REF!+#REF!+#REF!+'Кудку агашСШ'!D21+#REF!+#REF!+#REF!</f>
        <v>#REF!</v>
      </c>
      <c r="E21" s="37" t="e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СШ'!E21+#REF!+#REF!+#REF!+#REF!+'Мамайская ОШ'!E21+#REF!+#REF!+#REF!+#REF!+#REF!+#REF!+#REF!+#REF!+#REF!+'Кудку агашСШ'!E21+#REF!+#REF!+#REF!</f>
        <v>#REF!</v>
      </c>
    </row>
    <row r="22" spans="1:6" ht="21.95" customHeight="1">
      <c r="A22" s="9" t="s">
        <v>25</v>
      </c>
      <c r="B22" s="6" t="s">
        <v>26</v>
      </c>
      <c r="C22" s="30" t="e">
        <f>('СШ №1'!C22+'СШ №2'!C22+'Макинская СШ'!C22+'Казгородокска СШ '!C22+'Донская СШ'!C22+'Амангельдинская СШ'!C22+'Невская СШ'!C22+'Саулинская СШ'!C22+'Енбекшильдерская СШ'!C22+#REF!+#REF!+#REF!+#REF!+'Мамайская ОШ'!C22+#REF!+#REF!+#REF!+#REF!+#REF!+#REF!+#REF!+#REF!+#REF!+'Кудку агашСШ'!C22+#REF!+#REF!+#REF!)/28</f>
        <v>#REF!</v>
      </c>
      <c r="D22" s="30" t="e">
        <f>('СШ №1'!D22+'СШ №2'!D22+'Макинская СШ'!D22+'Казгородокска СШ '!D22+'Донская СШ'!D22+'Амангельдинская СШ'!D22+'Невская СШ'!D22+'Саулинская СШ'!D22+'Енбекшильдерская СШ'!D22+#REF!+#REF!+#REF!+#REF!+'Мамайская ОШ'!D22+#REF!+#REF!+#REF!+#REF!+#REF!+#REF!+#REF!+#REF!+#REF!+'Кудку агашСШ'!D22+#REF!+#REF!+#REF!)/28</f>
        <v>#REF!</v>
      </c>
      <c r="E22" s="30" t="e">
        <f>('СШ №1'!E22+'СШ №2'!E22+'Макинская СШ'!E22+'Казгородокска СШ '!E22+'Донская СШ'!E22+'Амангельдинская СШ'!E22+'Невская СШ'!E22+'Саулинская СШ'!E22+'Енбекшильдерская СШ'!E22+#REF!+#REF!+#REF!+#REF!+'Мамайская ОШ'!E22+#REF!+#REF!+#REF!+#REF!+#REF!+#REF!+#REF!+#REF!+#REF!+'Кудку агашСШ'!E22+#REF!+#REF!+#REF!)/28</f>
        <v>#REF!</v>
      </c>
    </row>
    <row r="23" spans="1:6" ht="42" customHeight="1">
      <c r="A23" s="11" t="s">
        <v>44</v>
      </c>
      <c r="B23" s="46" t="s">
        <v>2</v>
      </c>
      <c r="C23" s="39" t="e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СШ'!C23+#REF!+#REF!+#REF!+#REF!+'Мамайская ОШ'!C23+#REF!+#REF!+#REF!+#REF!+#REF!+#REF!+#REF!+#REF!+#REF!+'Кудку агашСШ'!C23+#REF!+#REF!+#REF!</f>
        <v>#REF!</v>
      </c>
      <c r="D23" s="39" t="e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СШ'!D23+#REF!+#REF!+#REF!+#REF!+'Мамайская ОШ'!D23+#REF!+#REF!+#REF!+#REF!+#REF!+#REF!+#REF!+#REF!+#REF!+'Кудку агашСШ'!D23+#REF!+#REF!+#REF!</f>
        <v>#REF!</v>
      </c>
      <c r="E23" s="39" t="e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СШ'!E23+#REF!+#REF!+#REF!+#REF!+'Мамайская ОШ'!E23+#REF!+#REF!+#REF!+#REF!+#REF!+#REF!+#REF!+#REF!+#REF!+'Кудку агашСШ'!E23+#REF!+#REF!+#REF!</f>
        <v>#REF!</v>
      </c>
    </row>
    <row r="24" spans="1:6">
      <c r="A24" s="9" t="s">
        <v>4</v>
      </c>
      <c r="B24" s="10" t="s">
        <v>3</v>
      </c>
      <c r="C24" s="47" t="e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СШ'!C24+#REF!+#REF!+#REF!+#REF!+'Мамайская ОШ'!C24+#REF!+#REF!+#REF!+#REF!+#REF!+#REF!+#REF!+#REF!+#REF!+'Кудку агашСШ'!C24+#REF!+#REF!+#REF!</f>
        <v>#REF!</v>
      </c>
      <c r="D24" s="47" t="e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СШ'!D24+#REF!+#REF!+#REF!+#REF!+'Мамайская ОШ'!D24+#REF!+#REF!+#REF!+#REF!+#REF!+#REF!+#REF!+#REF!+#REF!+'Кудку агашСШ'!D24+#REF!+#REF!+#REF!</f>
        <v>#REF!</v>
      </c>
      <c r="E24" s="47" t="e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СШ'!E24+#REF!+#REF!+#REF!+#REF!+'Мамайская ОШ'!E24+#REF!+#REF!+#REF!+#REF!+#REF!+#REF!+#REF!+#REF!+#REF!+'Кудку агашСШ'!E24+#REF!+#REF!+#REF!</f>
        <v>#REF!</v>
      </c>
    </row>
    <row r="25" spans="1:6" ht="21.95" customHeight="1">
      <c r="A25" s="9" t="s">
        <v>25</v>
      </c>
      <c r="B25" s="6" t="s">
        <v>26</v>
      </c>
      <c r="C25" s="30" t="e">
        <f>('СШ №1'!C25+'СШ №2'!C25+'Макинская СШ'!C25+'Казгородокска СШ '!C25+'Донская СШ'!C25+'Амангельдинская СШ'!C25+'Невская СШ'!C25+'Саулинская СШ'!C25+'Енбекшильдерская СШ'!C25+#REF!+#REF!+#REF!+#REF!+'Мамайская ОШ'!C25+#REF!+#REF!+#REF!+#REF!+#REF!+#REF!+#REF!+#REF!+#REF!+'Кудку агашСШ'!C25+#REF!+#REF!+#REF!)/28</f>
        <v>#REF!</v>
      </c>
      <c r="D25" s="30" t="e">
        <f>('СШ №1'!D25+'СШ №2'!D25+'Макинская СШ'!D25+'Казгородокска СШ '!D25+'Донская СШ'!D25+'Амангельдинская СШ'!D25+'Невская СШ'!D25+'Саулинская СШ'!D25+'Енбекшильдерская СШ'!D25+#REF!+#REF!+#REF!+#REF!+'Мамайская ОШ'!D25+#REF!+#REF!+#REF!+#REF!+#REF!+#REF!+#REF!+#REF!+#REF!+'Кудку агашСШ'!D25+#REF!+#REF!+#REF!)/28</f>
        <v>#REF!</v>
      </c>
      <c r="E25" s="30" t="e">
        <f>('СШ №1'!E25+'СШ №2'!E25+'Макинская СШ'!E25+'Казгородокска СШ '!E25+'Донская СШ'!E25+'Амангельдинская СШ'!E25+'Невская СШ'!E25+'Саулинская СШ'!E25+'Енбекшильдерская СШ'!E25+#REF!+#REF!+#REF!+#REF!+'Мамайская ОШ'!E25+#REF!+#REF!+#REF!+#REF!+#REF!+#REF!+#REF!+#REF!+#REF!+'Кудку агашСШ'!E25+#REF!+#REF!+#REF!)/28</f>
        <v>#REF!</v>
      </c>
    </row>
    <row r="26" spans="1:6" ht="25.5">
      <c r="A26" s="5" t="s">
        <v>23</v>
      </c>
      <c r="B26" s="46" t="s">
        <v>2</v>
      </c>
      <c r="C26" s="39" t="e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СШ'!C26+#REF!+#REF!+#REF!+#REF!+'Мамайская ОШ'!C26+#REF!+#REF!+#REF!+#REF!+#REF!+#REF!+#REF!+#REF!+#REF!+'Кудку агашСШ'!C26+#REF!+#REF!+#REF!</f>
        <v>#REF!</v>
      </c>
      <c r="D26" s="39" t="e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СШ'!D26+#REF!+#REF!+#REF!+#REF!+'Мамайская ОШ'!D26+#REF!+#REF!+#REF!+#REF!+#REF!+#REF!+#REF!+#REF!+#REF!+'Кудку агашСШ'!D26+#REF!+#REF!+#REF!</f>
        <v>#REF!</v>
      </c>
      <c r="E26" s="39" t="e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СШ'!E26+#REF!+#REF!+#REF!+#REF!+'Мамайская ОШ'!E26+#REF!+#REF!+#REF!+#REF!+#REF!+#REF!+#REF!+#REF!+#REF!+'Кудку агашСШ'!E26+#REF!+#REF!+#REF!</f>
        <v>#REF!</v>
      </c>
    </row>
    <row r="27" spans="1:6">
      <c r="A27" s="9" t="s">
        <v>4</v>
      </c>
      <c r="B27" s="10" t="s">
        <v>3</v>
      </c>
      <c r="C27" s="47" t="e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СШ'!C27+#REF!+#REF!+#REF!+#REF!+'Мамайская ОШ'!C27+#REF!+#REF!+#REF!+#REF!+#REF!+#REF!+#REF!+#REF!+#REF!+'Кудку агашСШ'!C27+#REF!+#REF!+#REF!</f>
        <v>#REF!</v>
      </c>
      <c r="D27" s="47" t="e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СШ'!D27+#REF!+#REF!+#REF!+#REF!+'Мамайская ОШ'!D27+#REF!+#REF!+#REF!+#REF!+#REF!+#REF!+#REF!+#REF!+#REF!+'Кудку агашСШ'!D27+#REF!+#REF!+#REF!</f>
        <v>#REF!</v>
      </c>
      <c r="E27" s="47" t="e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СШ'!E27+#REF!+#REF!+#REF!+#REF!+'Мамайская ОШ'!E27+#REF!+#REF!+#REF!+#REF!+#REF!+#REF!+#REF!+#REF!+#REF!+'Кудку агашСШ'!E27+#REF!+#REF!+#REF!</f>
        <v>#REF!</v>
      </c>
    </row>
    <row r="28" spans="1:6" ht="21.95" customHeight="1">
      <c r="A28" s="9" t="s">
        <v>25</v>
      </c>
      <c r="B28" s="6" t="s">
        <v>26</v>
      </c>
      <c r="C28" s="30" t="e">
        <f>('СШ №1'!C28+'СШ №2'!C28+'Макинская СШ'!C28+'Казгородокска СШ '!C28+'Донская СШ'!C28+'Амангельдинская СШ'!C28+'Невская СШ'!C28+'Саулинская СШ'!C28+'Енбекшильдерская СШ'!C28+#REF!+#REF!+#REF!+#REF!+'Мамайская ОШ'!C28+#REF!+#REF!+#REF!+#REF!+#REF!+#REF!+#REF!+#REF!+#REF!+'Кудку агашСШ'!C28+#REF!+#REF!+#REF!)/28</f>
        <v>#REF!</v>
      </c>
      <c r="D28" s="30" t="e">
        <f>('СШ №1'!D28+'СШ №2'!D28+'Макинская СШ'!D28+'Казгородокска СШ '!D28+'Донская СШ'!D28+'Амангельдинская СШ'!D28+'Невская СШ'!D28+'Саулинская СШ'!D28+'Енбекшильдерская СШ'!D28+#REF!+#REF!+#REF!+#REF!+'Мамайская ОШ'!D28+#REF!+#REF!+#REF!+#REF!+#REF!+#REF!+#REF!+#REF!+#REF!+'Кудку агашСШ'!D28+#REF!+#REF!+#REF!)/28</f>
        <v>#REF!</v>
      </c>
      <c r="E28" s="30" t="e">
        <f>('СШ №1'!E28+'СШ №2'!E28+'Макинская СШ'!E28+'Казгородокска СШ '!E28+'Донская СШ'!E28+'Амангельдинская СШ'!E28+'Невская СШ'!E28+'Саулинская СШ'!E28+'Енбекшильдерская СШ'!E28+#REF!+#REF!+#REF!+#REF!+'Мамайская ОШ'!E28+#REF!+#REF!+#REF!+#REF!+#REF!+#REF!+#REF!+#REF!+#REF!+'Кудку агашСШ'!E28+#REF!+#REF!+#REF!)/28</f>
        <v>#REF!</v>
      </c>
    </row>
    <row r="29" spans="1:6" ht="25.5">
      <c r="A29" s="5" t="s">
        <v>5</v>
      </c>
      <c r="B29" s="6" t="s">
        <v>2</v>
      </c>
      <c r="C29" s="55" t="e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СШ'!C29+#REF!+#REF!+#REF!+#REF!+'Мамайская ОШ'!C29+#REF!+#REF!+#REF!+#REF!+#REF!+#REF!+#REF!+#REF!+#REF!+'Кудку агашСШ'!C29+#REF!+#REF!+#REF!</f>
        <v>#REF!</v>
      </c>
      <c r="D29" s="55" t="e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СШ'!D29+#REF!+#REF!+#REF!+#REF!+'Мамайская ОШ'!D29+#REF!+#REF!+#REF!+#REF!+#REF!+#REF!+#REF!+#REF!+#REF!+'Кудку агашСШ'!D29+#REF!+#REF!+#REF!</f>
        <v>#REF!</v>
      </c>
      <c r="E29" s="55" t="e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СШ'!E29+#REF!+#REF!+#REF!+#REF!+'Мамайская ОШ'!E29+#REF!+#REF!+#REF!+#REF!+#REF!+#REF!+#REF!+#REF!+#REF!+'Кудку агашСШ'!E29+#REF!+#REF!+#REF!</f>
        <v>#REF!</v>
      </c>
      <c r="F29" s="17"/>
    </row>
    <row r="30" spans="1:6" ht="36.75">
      <c r="A30" s="11" t="s">
        <v>6</v>
      </c>
      <c r="B30" s="6" t="s">
        <v>2</v>
      </c>
      <c r="C30" s="54" t="e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СШ'!C30+#REF!+#REF!+#REF!+#REF!+'Мамайская ОШ'!C30+#REF!+#REF!+#REF!+#REF!+#REF!+#REF!+#REF!+#REF!+#REF!+'Кудку агашСШ'!C30+#REF!+#REF!+#REF!</f>
        <v>#REF!</v>
      </c>
      <c r="D30" s="54" t="e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СШ'!D30+#REF!+#REF!+#REF!+#REF!+'Мамайская ОШ'!D30+#REF!+#REF!+#REF!+#REF!+#REF!+#REF!+#REF!+#REF!+#REF!+'Кудку агашСШ'!D30+#REF!+#REF!+#REF!</f>
        <v>#REF!</v>
      </c>
      <c r="E30" s="54" t="e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СШ'!E30+#REF!+#REF!+#REF!+#REF!+'Мамайская ОШ'!E30+#REF!+#REF!+#REF!+#REF!+#REF!+#REF!+#REF!+#REF!+#REF!+'Кудку агашСШ'!E30+#REF!+#REF!+#REF!</f>
        <v>#REF!</v>
      </c>
    </row>
    <row r="31" spans="1:6" ht="25.5">
      <c r="A31" s="11" t="s">
        <v>7</v>
      </c>
      <c r="B31" s="6" t="s">
        <v>2</v>
      </c>
      <c r="C31" s="39" t="e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СШ'!C31+#REF!+#REF!+#REF!+#REF!+'Мамайская ОШ'!C31+#REF!+#REF!+#REF!+#REF!+#REF!+#REF!+#REF!+#REF!+#REF!+'Кудку агашСШ'!C31+#REF!+#REF!+#REF!</f>
        <v>#REF!</v>
      </c>
      <c r="D31" s="39" t="e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СШ'!D31+#REF!+#REF!+#REF!+#REF!+'Мамайская ОШ'!D31+#REF!+#REF!+#REF!+#REF!+#REF!+#REF!+#REF!+#REF!+#REF!+'Кудку агашСШ'!D31+#REF!+#REF!+#REF!</f>
        <v>#REF!</v>
      </c>
      <c r="E31" s="39" t="e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СШ'!E31+#REF!+#REF!+#REF!+#REF!+'Мамайская ОШ'!E31+#REF!+#REF!+#REF!+#REF!+#REF!+#REF!+#REF!+#REF!+#REF!+'Кудку агашСШ'!E31+#REF!+#REF!+#REF!</f>
        <v>#REF!</v>
      </c>
    </row>
    <row r="32" spans="1:6" ht="36.75">
      <c r="A32" s="11" t="s">
        <v>8</v>
      </c>
      <c r="B32" s="6" t="s">
        <v>2</v>
      </c>
      <c r="C32" s="55" t="e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СШ'!C32+#REF!+#REF!+#REF!+#REF!+'Мамайская ОШ'!C32+#REF!+#REF!+#REF!+#REF!+#REF!+#REF!+#REF!+#REF!+#REF!+'Кудку агашСШ'!C32+#REF!+#REF!+#REF!</f>
        <v>#REF!</v>
      </c>
      <c r="D32" s="55" t="e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СШ'!D32+#REF!+#REF!+#REF!+#REF!+'Мамайская ОШ'!D32+#REF!+#REF!+#REF!+#REF!+#REF!+#REF!+#REF!+#REF!+#REF!+'Кудку агашСШ'!D32+#REF!+#REF!+#REF!</f>
        <v>#REF!</v>
      </c>
      <c r="E32" s="55" t="e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СШ'!E32+#REF!+#REF!+#REF!+#REF!+'Мамайская ОШ'!E32+#REF!+#REF!+#REF!+#REF!+#REF!+#REF!+#REF!+#REF!+#REF!+'Кудку агашСШ'!E32+#REF!+#REF!+#REF!</f>
        <v>#REF!</v>
      </c>
    </row>
    <row r="33" spans="1:5" ht="54" customHeight="1">
      <c r="A33" s="11" t="s">
        <v>9</v>
      </c>
      <c r="B33" s="6" t="s">
        <v>2</v>
      </c>
      <c r="C33" s="39" t="e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СШ'!C33+#REF!+#REF!+#REF!+#REF!+'Мамайская ОШ'!C33+#REF!+#REF!+#REF!+#REF!+#REF!+#REF!+#REF!+#REF!+#REF!+'Кудку агашСШ'!C33+#REF!+#REF!+#REF!</f>
        <v>#REF!</v>
      </c>
      <c r="D33" s="39" t="e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СШ'!D33+#REF!+#REF!+#REF!+#REF!+'Мамайская ОШ'!D33+#REF!+#REF!+#REF!+#REF!+#REF!+#REF!+#REF!+#REF!+#REF!+'Кудку агашСШ'!D33+#REF!+#REF!+#REF!</f>
        <v>#REF!</v>
      </c>
      <c r="E33" s="39" t="e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СШ'!E33+#REF!+#REF!+#REF!+#REF!+'Мамайская ОШ'!E33+#REF!+#REF!+#REF!+#REF!+#REF!+#REF!+#REF!+#REF!+#REF!+'Кудку агашСШ'!E33+#REF!+#REF!+#REF!</f>
        <v>#REF!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H33"/>
  <sheetViews>
    <sheetView topLeftCell="A26" workbookViewId="0">
      <selection activeCell="C32" sqref="C32"/>
    </sheetView>
  </sheetViews>
  <sheetFormatPr defaultColWidth="9.140625" defaultRowHeight="20.25"/>
  <cols>
    <col min="1" max="1" width="69.42578125" style="2" customWidth="1"/>
    <col min="2" max="2" width="9.140625" style="3"/>
    <col min="3" max="3" width="14.28515625" style="13" customWidth="1"/>
    <col min="4" max="4" width="13.5703125" style="13" customWidth="1"/>
    <col min="5" max="5" width="15.85546875" style="13" customWidth="1"/>
    <col min="6" max="6" width="12" style="2" customWidth="1"/>
    <col min="7" max="7" width="15.28515625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>
      <c r="A4" s="66" t="s">
        <v>33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1" t="s">
        <v>14</v>
      </c>
    </row>
    <row r="11" spans="1:7">
      <c r="A11" s="62" t="s">
        <v>21</v>
      </c>
      <c r="B11" s="6" t="s">
        <v>10</v>
      </c>
      <c r="C11" s="42">
        <v>468</v>
      </c>
      <c r="D11" s="42">
        <v>468</v>
      </c>
      <c r="E11" s="42">
        <v>468</v>
      </c>
    </row>
    <row r="12" spans="1:7" ht="25.5">
      <c r="A12" s="9" t="s">
        <v>24</v>
      </c>
      <c r="B12" s="6" t="s">
        <v>2</v>
      </c>
      <c r="C12" s="14">
        <f>(C13-C32)/C11</f>
        <v>384.10513247863247</v>
      </c>
      <c r="D12" s="14">
        <f t="shared" ref="D12:E12" si="0">(D13-D32)/D11</f>
        <v>384.10513247863247</v>
      </c>
      <c r="E12" s="14">
        <f t="shared" si="0"/>
        <v>384.10513247863247</v>
      </c>
    </row>
    <row r="13" spans="1:7" ht="25.5">
      <c r="A13" s="62" t="s">
        <v>11</v>
      </c>
      <c r="B13" s="6" t="s">
        <v>2</v>
      </c>
      <c r="C13" s="60">
        <f>C15+C29+C30+C33+C31+C32</f>
        <v>191347.20199999999</v>
      </c>
      <c r="D13" s="60">
        <f t="shared" ref="D13:E13" si="1">D15+D29+D30+D33+D31+D32</f>
        <v>201347.20199999999</v>
      </c>
      <c r="E13" s="60">
        <f t="shared" si="1"/>
        <v>201347.20199999999</v>
      </c>
      <c r="F13" s="13"/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s="17" customFormat="1" ht="25.5">
      <c r="A15" s="62" t="s">
        <v>12</v>
      </c>
      <c r="B15" s="16" t="s">
        <v>2</v>
      </c>
      <c r="C15" s="60">
        <f>C17+C20+C23+C26</f>
        <v>137604</v>
      </c>
      <c r="D15" s="60">
        <f t="shared" ref="D15:E15" si="2">D17+D20+D23+D26</f>
        <v>137604</v>
      </c>
      <c r="E15" s="60">
        <f t="shared" si="2"/>
        <v>137604</v>
      </c>
    </row>
    <row r="16" spans="1:7" s="17" customFormat="1">
      <c r="A16" s="18" t="s">
        <v>1</v>
      </c>
      <c r="B16" s="19"/>
      <c r="C16" s="26">
        <v>0</v>
      </c>
      <c r="D16" s="26">
        <v>0</v>
      </c>
      <c r="E16" s="26">
        <v>0</v>
      </c>
    </row>
    <row r="17" spans="1:8" s="17" customFormat="1" ht="25.5">
      <c r="A17" s="15" t="s">
        <v>29</v>
      </c>
      <c r="B17" s="16" t="s">
        <v>2</v>
      </c>
      <c r="C17" s="50">
        <v>8954</v>
      </c>
      <c r="D17" s="50">
        <v>8954</v>
      </c>
      <c r="E17" s="50">
        <v>8954</v>
      </c>
    </row>
    <row r="18" spans="1:8" s="17" customFormat="1">
      <c r="A18" s="20" t="s">
        <v>4</v>
      </c>
      <c r="B18" s="21" t="s">
        <v>3</v>
      </c>
      <c r="C18" s="26">
        <v>6</v>
      </c>
      <c r="D18" s="26">
        <v>6</v>
      </c>
      <c r="E18" s="26">
        <v>6</v>
      </c>
      <c r="F18" s="17" t="s">
        <v>31</v>
      </c>
      <c r="G18" s="17" t="s">
        <v>31</v>
      </c>
    </row>
    <row r="19" spans="1:8" s="17" customFormat="1" ht="21.95" customHeight="1">
      <c r="A19" s="20" t="s">
        <v>25</v>
      </c>
      <c r="B19" s="16" t="s">
        <v>26</v>
      </c>
      <c r="C19" s="26">
        <f>C17/C18/12*1000+200</f>
        <v>124561.11111111109</v>
      </c>
      <c r="D19" s="26">
        <f t="shared" ref="D19:E19" si="3">D17/D18/12*1000+200</f>
        <v>124561.11111111109</v>
      </c>
      <c r="E19" s="26">
        <f t="shared" si="3"/>
        <v>124561.11111111109</v>
      </c>
    </row>
    <row r="20" spans="1:8" s="17" customFormat="1" ht="25.5">
      <c r="A20" s="15" t="s">
        <v>30</v>
      </c>
      <c r="B20" s="16" t="s">
        <v>2</v>
      </c>
      <c r="C20" s="50">
        <v>99298</v>
      </c>
      <c r="D20" s="50">
        <v>99298</v>
      </c>
      <c r="E20" s="50">
        <v>99298</v>
      </c>
    </row>
    <row r="21" spans="1:8" s="17" customFormat="1">
      <c r="A21" s="20" t="s">
        <v>4</v>
      </c>
      <c r="B21" s="21" t="s">
        <v>3</v>
      </c>
      <c r="C21" s="26">
        <v>45.3</v>
      </c>
      <c r="D21" s="26">
        <v>45.3</v>
      </c>
      <c r="E21" s="26">
        <v>45.3</v>
      </c>
      <c r="G21" s="17" t="s">
        <v>31</v>
      </c>
      <c r="H21" s="17" t="s">
        <v>31</v>
      </c>
    </row>
    <row r="22" spans="1:8" s="17" customFormat="1" ht="21.95" customHeight="1">
      <c r="A22" s="20" t="s">
        <v>25</v>
      </c>
      <c r="B22" s="16" t="s">
        <v>26</v>
      </c>
      <c r="C22" s="26">
        <f>C20/12/C21*1000</f>
        <v>182667.40250183959</v>
      </c>
      <c r="D22" s="26">
        <f t="shared" ref="D22:E22" si="4">D20/12/D21*1000</f>
        <v>182667.40250183959</v>
      </c>
      <c r="E22" s="26">
        <f t="shared" si="4"/>
        <v>182667.40250183959</v>
      </c>
    </row>
    <row r="23" spans="1:8" s="17" customFormat="1" ht="39">
      <c r="A23" s="22" t="s">
        <v>44</v>
      </c>
      <c r="B23" s="16" t="s">
        <v>2</v>
      </c>
      <c r="C23" s="50">
        <v>3012</v>
      </c>
      <c r="D23" s="50">
        <v>3012</v>
      </c>
      <c r="E23" s="50">
        <v>3012</v>
      </c>
    </row>
    <row r="24" spans="1:8" s="17" customFormat="1">
      <c r="A24" s="20" t="s">
        <v>4</v>
      </c>
      <c r="B24" s="21" t="s">
        <v>3</v>
      </c>
      <c r="C24" s="26">
        <v>3</v>
      </c>
      <c r="D24" s="26">
        <v>3</v>
      </c>
      <c r="E24" s="26">
        <v>3</v>
      </c>
    </row>
    <row r="25" spans="1:8" s="17" customFormat="1" ht="21.95" customHeight="1">
      <c r="A25" s="20" t="s">
        <v>25</v>
      </c>
      <c r="B25" s="16" t="s">
        <v>26</v>
      </c>
      <c r="C25" s="26">
        <f>C23/C24/12*1000</f>
        <v>83666.666666666672</v>
      </c>
      <c r="D25" s="26">
        <f t="shared" ref="D25:E25" si="5">D23/D24/12*1000</f>
        <v>83666.666666666672</v>
      </c>
      <c r="E25" s="26">
        <f t="shared" si="5"/>
        <v>83666.666666666672</v>
      </c>
    </row>
    <row r="26" spans="1:8" s="17" customFormat="1" ht="25.5">
      <c r="A26" s="15" t="s">
        <v>23</v>
      </c>
      <c r="B26" s="16" t="s">
        <v>2</v>
      </c>
      <c r="C26" s="50">
        <v>26340</v>
      </c>
      <c r="D26" s="50">
        <v>26340</v>
      </c>
      <c r="E26" s="50">
        <v>26340</v>
      </c>
    </row>
    <row r="27" spans="1:8" s="17" customFormat="1">
      <c r="A27" s="20" t="s">
        <v>4</v>
      </c>
      <c r="B27" s="21" t="s">
        <v>3</v>
      </c>
      <c r="C27" s="26">
        <v>29.5</v>
      </c>
      <c r="D27" s="26">
        <v>29.5</v>
      </c>
      <c r="E27" s="26">
        <v>29.5</v>
      </c>
    </row>
    <row r="28" spans="1:8" s="17" customFormat="1" ht="21.95" customHeight="1">
      <c r="A28" s="20" t="s">
        <v>25</v>
      </c>
      <c r="B28" s="16" t="s">
        <v>26</v>
      </c>
      <c r="C28" s="26">
        <f>C26/12/C27*1000</f>
        <v>74406.779661016961</v>
      </c>
      <c r="D28" s="26">
        <f t="shared" ref="D28:E28" si="6">D26/12/D27*1000</f>
        <v>74406.779661016961</v>
      </c>
      <c r="E28" s="26">
        <f t="shared" si="6"/>
        <v>74406.779661016961</v>
      </c>
    </row>
    <row r="29" spans="1:8" s="17" customFormat="1" ht="25.5">
      <c r="A29" s="62" t="s">
        <v>5</v>
      </c>
      <c r="B29" s="16" t="s">
        <v>2</v>
      </c>
      <c r="C29" s="40">
        <f>C15*10.05%</f>
        <v>13829.202000000001</v>
      </c>
      <c r="D29" s="40">
        <f t="shared" ref="D29:E29" si="7">D15*10.05%</f>
        <v>13829.202000000001</v>
      </c>
      <c r="E29" s="40">
        <f t="shared" si="7"/>
        <v>13829.202000000001</v>
      </c>
    </row>
    <row r="30" spans="1:8" s="17" customFormat="1" ht="36.75">
      <c r="A30" s="63" t="s">
        <v>6</v>
      </c>
      <c r="B30" s="16" t="s">
        <v>2</v>
      </c>
      <c r="C30" s="50">
        <v>13525</v>
      </c>
      <c r="D30" s="50">
        <v>13525</v>
      </c>
      <c r="E30" s="50">
        <v>13525</v>
      </c>
    </row>
    <row r="31" spans="1:8" ht="25.5">
      <c r="A31" s="63" t="s">
        <v>7</v>
      </c>
      <c r="B31" s="6" t="s">
        <v>2</v>
      </c>
      <c r="C31" s="40">
        <v>1900</v>
      </c>
      <c r="D31" s="40">
        <v>1900</v>
      </c>
      <c r="E31" s="40">
        <v>1900</v>
      </c>
    </row>
    <row r="32" spans="1:8" ht="36.75">
      <c r="A32" s="63" t="s">
        <v>8</v>
      </c>
      <c r="B32" s="6" t="s">
        <v>2</v>
      </c>
      <c r="C32" s="49">
        <v>11586</v>
      </c>
      <c r="D32" s="49">
        <v>21586</v>
      </c>
      <c r="E32" s="49">
        <v>21586</v>
      </c>
    </row>
    <row r="33" spans="1:5" ht="38.25" customHeight="1">
      <c r="A33" s="63" t="s">
        <v>9</v>
      </c>
      <c r="B33" s="6" t="s">
        <v>2</v>
      </c>
      <c r="C33" s="40">
        <v>12903</v>
      </c>
      <c r="D33" s="40">
        <v>12903</v>
      </c>
      <c r="E33" s="40">
        <v>12903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6" workbookViewId="0">
      <selection activeCell="B35" sqref="B35"/>
    </sheetView>
  </sheetViews>
  <sheetFormatPr defaultColWidth="9.140625" defaultRowHeight="20.25"/>
  <cols>
    <col min="1" max="1" width="69.42578125" style="2" customWidth="1"/>
    <col min="2" max="2" width="9.140625" style="3"/>
    <col min="3" max="5" width="14.140625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 ht="44.25" customHeight="1">
      <c r="A4" s="71" t="s">
        <v>34</v>
      </c>
      <c r="B4" s="71"/>
      <c r="C4" s="71"/>
      <c r="D4" s="71"/>
      <c r="E4" s="71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25" t="s">
        <v>14</v>
      </c>
    </row>
    <row r="11" spans="1:7">
      <c r="A11" s="5" t="s">
        <v>21</v>
      </c>
      <c r="B11" s="6" t="s">
        <v>10</v>
      </c>
      <c r="C11" s="42">
        <v>231</v>
      </c>
      <c r="D11" s="42">
        <v>231</v>
      </c>
      <c r="E11" s="42">
        <v>231</v>
      </c>
      <c r="F11" s="17"/>
    </row>
    <row r="12" spans="1:7" ht="25.5">
      <c r="A12" s="9" t="s">
        <v>24</v>
      </c>
      <c r="B12" s="6" t="s">
        <v>2</v>
      </c>
      <c r="C12" s="26">
        <f>(C13-C32)/C11</f>
        <v>648.62886406926407</v>
      </c>
      <c r="D12" s="26">
        <f t="shared" ref="D12:E12" si="0">(D13-D32)/D11</f>
        <v>648.62886406926407</v>
      </c>
      <c r="E12" s="26">
        <f t="shared" si="0"/>
        <v>648.62886406926407</v>
      </c>
      <c r="F12" s="17"/>
    </row>
    <row r="13" spans="1:7" ht="25.5">
      <c r="A13" s="5" t="s">
        <v>11</v>
      </c>
      <c r="B13" s="6" t="s">
        <v>2</v>
      </c>
      <c r="C13" s="60">
        <f>C15+C29+C30+C33+C31+C32</f>
        <v>167821.26759999999</v>
      </c>
      <c r="D13" s="60">
        <f t="shared" ref="D13:E13" si="1">D15+D29+D30+D33+D31+D32</f>
        <v>174821.26759999999</v>
      </c>
      <c r="E13" s="60">
        <f t="shared" si="1"/>
        <v>174821.26759999999</v>
      </c>
      <c r="F13" s="17"/>
    </row>
    <row r="14" spans="1:7">
      <c r="A14" s="7" t="s">
        <v>0</v>
      </c>
      <c r="B14" s="8"/>
      <c r="C14" s="26">
        <v>0</v>
      </c>
      <c r="D14" s="26">
        <v>1</v>
      </c>
      <c r="E14" s="26">
        <v>2</v>
      </c>
      <c r="F14" s="17"/>
      <c r="G14" s="13"/>
    </row>
    <row r="15" spans="1:7" ht="25.5">
      <c r="A15" s="5" t="s">
        <v>12</v>
      </c>
      <c r="B15" s="6" t="s">
        <v>2</v>
      </c>
      <c r="C15" s="60">
        <f>C17+C20+C23+C26</f>
        <v>95095.2</v>
      </c>
      <c r="D15" s="60">
        <f t="shared" ref="D15:E15" si="2">D17+D20+D23+D26</f>
        <v>95095.2</v>
      </c>
      <c r="E15" s="60">
        <f t="shared" si="2"/>
        <v>95095.2</v>
      </c>
      <c r="F15" s="17"/>
    </row>
    <row r="16" spans="1:7">
      <c r="A16" s="7" t="s">
        <v>1</v>
      </c>
      <c r="B16" s="8"/>
      <c r="C16" s="26">
        <v>0</v>
      </c>
      <c r="D16" s="26">
        <v>0</v>
      </c>
      <c r="E16" s="26">
        <v>0</v>
      </c>
      <c r="F16" s="17"/>
    </row>
    <row r="17" spans="1:6" s="17" customFormat="1" ht="25.5">
      <c r="A17" s="15" t="s">
        <v>29</v>
      </c>
      <c r="B17" s="16" t="s">
        <v>2</v>
      </c>
      <c r="C17" s="50">
        <v>7330.4</v>
      </c>
      <c r="D17" s="50">
        <v>7330.4</v>
      </c>
      <c r="E17" s="50">
        <v>7330.4</v>
      </c>
    </row>
    <row r="18" spans="1:6" s="17" customFormat="1">
      <c r="A18" s="20" t="s">
        <v>4</v>
      </c>
      <c r="B18" s="21" t="s">
        <v>3</v>
      </c>
      <c r="C18" s="26">
        <v>5</v>
      </c>
      <c r="D18" s="26">
        <v>5</v>
      </c>
      <c r="E18" s="26">
        <v>5</v>
      </c>
    </row>
    <row r="19" spans="1:6" s="17" customFormat="1" ht="21.95" customHeight="1">
      <c r="A19" s="20" t="s">
        <v>25</v>
      </c>
      <c r="B19" s="16" t="s">
        <v>26</v>
      </c>
      <c r="C19" s="26">
        <f>C17/C18/12*1000+200</f>
        <v>122373.33333333333</v>
      </c>
      <c r="D19" s="26">
        <f t="shared" ref="D19:E19" si="3">D17/D18/12*1000+200</f>
        <v>122373.33333333333</v>
      </c>
      <c r="E19" s="26">
        <f t="shared" si="3"/>
        <v>122373.33333333333</v>
      </c>
    </row>
    <row r="20" spans="1:6" s="17" customFormat="1" ht="25.5">
      <c r="A20" s="15" t="s">
        <v>30</v>
      </c>
      <c r="B20" s="16" t="s">
        <v>2</v>
      </c>
      <c r="C20" s="50">
        <v>61341.8</v>
      </c>
      <c r="D20" s="50">
        <v>61341.8</v>
      </c>
      <c r="E20" s="50">
        <v>61341.8</v>
      </c>
    </row>
    <row r="21" spans="1:6">
      <c r="A21" s="9" t="s">
        <v>4</v>
      </c>
      <c r="B21" s="10" t="s">
        <v>3</v>
      </c>
      <c r="C21" s="26">
        <v>28.6</v>
      </c>
      <c r="D21" s="26">
        <v>28.6</v>
      </c>
      <c r="E21" s="26">
        <v>28.6</v>
      </c>
      <c r="F21" s="17"/>
    </row>
    <row r="22" spans="1:6" ht="21.95" customHeight="1">
      <c r="A22" s="9" t="s">
        <v>25</v>
      </c>
      <c r="B22" s="6" t="s">
        <v>26</v>
      </c>
      <c r="C22" s="26">
        <f>C20/12/C21*1000</f>
        <v>178734.84848484848</v>
      </c>
      <c r="D22" s="26">
        <f t="shared" ref="D22:E22" si="4">D20/12/D21*1000</f>
        <v>178734.84848484848</v>
      </c>
      <c r="E22" s="26">
        <f t="shared" si="4"/>
        <v>178734.84848484848</v>
      </c>
      <c r="F22" s="17"/>
    </row>
    <row r="23" spans="1:6" ht="39">
      <c r="A23" s="11" t="s">
        <v>44</v>
      </c>
      <c r="B23" s="6" t="s">
        <v>2</v>
      </c>
      <c r="C23" s="50">
        <v>4838</v>
      </c>
      <c r="D23" s="50">
        <v>4838</v>
      </c>
      <c r="E23" s="50">
        <v>4838</v>
      </c>
      <c r="F23" s="17"/>
    </row>
    <row r="24" spans="1:6">
      <c r="A24" s="9" t="s">
        <v>4</v>
      </c>
      <c r="B24" s="10" t="s">
        <v>3</v>
      </c>
      <c r="C24" s="26">
        <v>4.5</v>
      </c>
      <c r="D24" s="26">
        <v>4.5</v>
      </c>
      <c r="E24" s="26">
        <v>4.5</v>
      </c>
    </row>
    <row r="25" spans="1:6" ht="21.95" customHeight="1">
      <c r="A25" s="9" t="s">
        <v>25</v>
      </c>
      <c r="B25" s="6" t="s">
        <v>26</v>
      </c>
      <c r="C25" s="26">
        <f>C23/C24/12*1000</f>
        <v>89592.592592592599</v>
      </c>
      <c r="D25" s="26">
        <f t="shared" ref="D25:E25" si="5">D23/D24/12*1000</f>
        <v>89592.592592592599</v>
      </c>
      <c r="E25" s="26">
        <f t="shared" si="5"/>
        <v>89592.592592592599</v>
      </c>
    </row>
    <row r="26" spans="1:6" ht="25.5">
      <c r="A26" s="5" t="s">
        <v>23</v>
      </c>
      <c r="B26" s="6" t="s">
        <v>2</v>
      </c>
      <c r="C26" s="50">
        <v>21585</v>
      </c>
      <c r="D26" s="50">
        <v>21585</v>
      </c>
      <c r="E26" s="50">
        <v>21585</v>
      </c>
    </row>
    <row r="27" spans="1:6">
      <c r="A27" s="9" t="s">
        <v>4</v>
      </c>
      <c r="B27" s="10" t="s">
        <v>3</v>
      </c>
      <c r="C27" s="26">
        <v>28</v>
      </c>
      <c r="D27" s="26">
        <v>28</v>
      </c>
      <c r="E27" s="26">
        <v>28</v>
      </c>
    </row>
    <row r="28" spans="1:6" ht="21.95" customHeight="1">
      <c r="A28" s="9" t="s">
        <v>25</v>
      </c>
      <c r="B28" s="6" t="s">
        <v>26</v>
      </c>
      <c r="C28" s="26">
        <f>C26/12/C27*1000</f>
        <v>64241.071428571428</v>
      </c>
      <c r="D28" s="26">
        <f t="shared" ref="D28:E28" si="6">D26/12/D27*1000</f>
        <v>64241.071428571428</v>
      </c>
      <c r="E28" s="26">
        <f t="shared" si="6"/>
        <v>64241.071428571428</v>
      </c>
    </row>
    <row r="29" spans="1:6" ht="25.5">
      <c r="A29" s="5" t="s">
        <v>5</v>
      </c>
      <c r="B29" s="6" t="s">
        <v>2</v>
      </c>
      <c r="C29" s="40">
        <f>C15*10.05%</f>
        <v>9557.0676000000003</v>
      </c>
      <c r="D29" s="40">
        <f t="shared" ref="D29:E29" si="7">D15*10.05%</f>
        <v>9557.0676000000003</v>
      </c>
      <c r="E29" s="40">
        <f t="shared" si="7"/>
        <v>9557.0676000000003</v>
      </c>
    </row>
    <row r="30" spans="1:6" ht="36.75">
      <c r="A30" s="11" t="s">
        <v>6</v>
      </c>
      <c r="B30" s="6" t="s">
        <v>2</v>
      </c>
      <c r="C30" s="50">
        <v>10616</v>
      </c>
      <c r="D30" s="50">
        <v>10616</v>
      </c>
      <c r="E30" s="50">
        <v>10616</v>
      </c>
    </row>
    <row r="31" spans="1:6" ht="25.5">
      <c r="A31" s="11" t="s">
        <v>7</v>
      </c>
      <c r="B31" s="6" t="s">
        <v>2</v>
      </c>
      <c r="C31" s="49">
        <v>24003</v>
      </c>
      <c r="D31" s="49">
        <v>24003</v>
      </c>
      <c r="E31" s="49">
        <v>24003</v>
      </c>
    </row>
    <row r="32" spans="1:6" ht="36.75">
      <c r="A32" s="11" t="s">
        <v>8</v>
      </c>
      <c r="B32" s="6" t="s">
        <v>2</v>
      </c>
      <c r="C32" s="49">
        <v>17988</v>
      </c>
      <c r="D32" s="49">
        <v>24988</v>
      </c>
      <c r="E32" s="49">
        <v>24988</v>
      </c>
    </row>
    <row r="33" spans="1:5" ht="38.25" customHeight="1">
      <c r="A33" s="11" t="s">
        <v>9</v>
      </c>
      <c r="B33" s="6" t="s">
        <v>2</v>
      </c>
      <c r="C33" s="40">
        <v>10562</v>
      </c>
      <c r="D33" s="40">
        <v>10562</v>
      </c>
      <c r="E33" s="40">
        <v>10562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8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3" width="14.5703125" style="13" customWidth="1"/>
    <col min="4" max="4" width="12" style="13" customWidth="1"/>
    <col min="5" max="5" width="12" style="34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47</v>
      </c>
      <c r="B2" s="65"/>
      <c r="C2" s="65"/>
      <c r="D2" s="65"/>
      <c r="E2" s="65"/>
    </row>
    <row r="3" spans="1:7">
      <c r="A3" s="1"/>
    </row>
    <row r="4" spans="1:7">
      <c r="A4" s="66" t="s">
        <v>36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181</v>
      </c>
      <c r="D11" s="42">
        <v>181</v>
      </c>
      <c r="E11" s="42">
        <v>181</v>
      </c>
    </row>
    <row r="12" spans="1:7" ht="25.5">
      <c r="A12" s="9" t="s">
        <v>24</v>
      </c>
      <c r="B12" s="6" t="s">
        <v>2</v>
      </c>
      <c r="C12" s="14">
        <f>(C13-C32)/C11</f>
        <v>933.45200828729276</v>
      </c>
      <c r="D12" s="14">
        <f t="shared" ref="D12:E12" si="0">(D13-D32)/D11</f>
        <v>933.45200828729276</v>
      </c>
      <c r="E12" s="14">
        <f t="shared" si="0"/>
        <v>933.45200828729276</v>
      </c>
    </row>
    <row r="13" spans="1:7" ht="25.5">
      <c r="A13" s="5" t="s">
        <v>11</v>
      </c>
      <c r="B13" s="6" t="s">
        <v>2</v>
      </c>
      <c r="C13" s="60">
        <f>C15+C29+C30+C33+C31+C32</f>
        <v>438455.41349999997</v>
      </c>
      <c r="D13" s="60">
        <f t="shared" ref="D13:E13" si="1">D15+D29+D30+D33+D31+D32</f>
        <v>438455.41349999997</v>
      </c>
      <c r="E13" s="60">
        <f t="shared" si="1"/>
        <v>438455.41349999997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136227</v>
      </c>
      <c r="D15" s="60">
        <f t="shared" ref="D15:E15" si="2">D17+D20+D23+D26</f>
        <v>136227</v>
      </c>
      <c r="E15" s="60">
        <f t="shared" si="2"/>
        <v>136227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7" s="17" customFormat="1" ht="25.5">
      <c r="A17" s="15" t="s">
        <v>29</v>
      </c>
      <c r="B17" s="48" t="s">
        <v>2</v>
      </c>
      <c r="C17" s="50">
        <v>7485</v>
      </c>
      <c r="D17" s="50">
        <v>7485</v>
      </c>
      <c r="E17" s="50">
        <v>7485</v>
      </c>
    </row>
    <row r="18" spans="1:7" s="17" customFormat="1">
      <c r="A18" s="20" t="s">
        <v>4</v>
      </c>
      <c r="B18" s="21" t="s">
        <v>3</v>
      </c>
      <c r="C18" s="33">
        <v>4</v>
      </c>
      <c r="D18" s="33">
        <v>4</v>
      </c>
      <c r="E18" s="33">
        <v>4</v>
      </c>
    </row>
    <row r="19" spans="1:7" s="17" customFormat="1" ht="21.95" customHeight="1">
      <c r="A19" s="20" t="s">
        <v>25</v>
      </c>
      <c r="B19" s="16" t="s">
        <v>26</v>
      </c>
      <c r="C19" s="26">
        <f>C17/C18/12*1000+200</f>
        <v>156137.5</v>
      </c>
      <c r="D19" s="26">
        <f t="shared" ref="D19:E19" si="3">D17/D18/12*1000+200</f>
        <v>156137.5</v>
      </c>
      <c r="E19" s="26">
        <f t="shared" si="3"/>
        <v>156137.5</v>
      </c>
      <c r="G19" s="23"/>
    </row>
    <row r="20" spans="1:7" s="17" customFormat="1" ht="25.5">
      <c r="A20" s="15" t="s">
        <v>30</v>
      </c>
      <c r="B20" s="48" t="s">
        <v>2</v>
      </c>
      <c r="C20" s="50">
        <v>103233</v>
      </c>
      <c r="D20" s="50">
        <v>103233</v>
      </c>
      <c r="E20" s="50">
        <v>103233</v>
      </c>
    </row>
    <row r="21" spans="1:7" s="17" customFormat="1">
      <c r="A21" s="20" t="s">
        <v>4</v>
      </c>
      <c r="B21" s="21" t="s">
        <v>3</v>
      </c>
      <c r="C21" s="33">
        <v>41.5</v>
      </c>
      <c r="D21" s="33">
        <v>41.5</v>
      </c>
      <c r="E21" s="33">
        <v>41.5</v>
      </c>
    </row>
    <row r="22" spans="1:7" ht="21.95" customHeight="1">
      <c r="A22" s="9" t="s">
        <v>25</v>
      </c>
      <c r="B22" s="6" t="s">
        <v>26</v>
      </c>
      <c r="C22" s="26">
        <f>C20/12/C21*1000</f>
        <v>207295.18072289156</v>
      </c>
      <c r="D22" s="26">
        <f t="shared" ref="D22:E22" si="4">D20/12/D21*1000</f>
        <v>207295.18072289156</v>
      </c>
      <c r="E22" s="26">
        <f t="shared" si="4"/>
        <v>207295.18072289156</v>
      </c>
    </row>
    <row r="23" spans="1:7" ht="39">
      <c r="A23" s="11" t="s">
        <v>44</v>
      </c>
      <c r="B23" s="46" t="s">
        <v>2</v>
      </c>
      <c r="C23" s="50">
        <v>7331</v>
      </c>
      <c r="D23" s="50">
        <v>7331</v>
      </c>
      <c r="E23" s="50">
        <v>7331</v>
      </c>
    </row>
    <row r="24" spans="1:7">
      <c r="A24" s="9" t="s">
        <v>4</v>
      </c>
      <c r="B24" s="10" t="s">
        <v>3</v>
      </c>
      <c r="C24" s="33">
        <v>5.5</v>
      </c>
      <c r="D24" s="33">
        <v>5.5</v>
      </c>
      <c r="E24" s="33">
        <v>5.5</v>
      </c>
    </row>
    <row r="25" spans="1:7" ht="21.95" customHeight="1">
      <c r="A25" s="9" t="s">
        <v>25</v>
      </c>
      <c r="B25" s="6" t="s">
        <v>26</v>
      </c>
      <c r="C25" s="26">
        <f>C23/C24/12*1000</f>
        <v>111075.75757575758</v>
      </c>
      <c r="D25" s="26">
        <f t="shared" ref="D25:E25" si="5">D23/D24/12*1000</f>
        <v>111075.75757575758</v>
      </c>
      <c r="E25" s="26">
        <f t="shared" si="5"/>
        <v>111075.75757575758</v>
      </c>
    </row>
    <row r="26" spans="1:7" ht="25.5">
      <c r="A26" s="5" t="s">
        <v>23</v>
      </c>
      <c r="B26" s="46" t="s">
        <v>2</v>
      </c>
      <c r="C26" s="50">
        <v>18178</v>
      </c>
      <c r="D26" s="50">
        <v>18178</v>
      </c>
      <c r="E26" s="50">
        <v>18178</v>
      </c>
    </row>
    <row r="27" spans="1:7">
      <c r="A27" s="9" t="s">
        <v>4</v>
      </c>
      <c r="B27" s="10" t="s">
        <v>3</v>
      </c>
      <c r="C27" s="33">
        <v>23</v>
      </c>
      <c r="D27" s="33">
        <v>23</v>
      </c>
      <c r="E27" s="33">
        <v>23</v>
      </c>
    </row>
    <row r="28" spans="1:7" ht="21.95" customHeight="1">
      <c r="A28" s="9" t="s">
        <v>25</v>
      </c>
      <c r="B28" s="6" t="s">
        <v>26</v>
      </c>
      <c r="C28" s="26">
        <f>C26/12/C27*1000</f>
        <v>65862.318840579697</v>
      </c>
      <c r="D28" s="26">
        <f t="shared" ref="D28:E28" si="6">D26/12/D27*1000</f>
        <v>65862.318840579697</v>
      </c>
      <c r="E28" s="26">
        <f t="shared" si="6"/>
        <v>65862.318840579697</v>
      </c>
    </row>
    <row r="29" spans="1:7" ht="25.5">
      <c r="A29" s="5" t="s">
        <v>5</v>
      </c>
      <c r="B29" s="6" t="s">
        <v>2</v>
      </c>
      <c r="C29" s="40">
        <f>C15*10.05%</f>
        <v>13690.8135</v>
      </c>
      <c r="D29" s="40">
        <f t="shared" ref="D29:E29" si="7">D15*10.05%</f>
        <v>13690.8135</v>
      </c>
      <c r="E29" s="40">
        <f t="shared" si="7"/>
        <v>13690.8135</v>
      </c>
    </row>
    <row r="30" spans="1:7" ht="36.75">
      <c r="A30" s="11" t="s">
        <v>6</v>
      </c>
      <c r="B30" s="6" t="s">
        <v>2</v>
      </c>
      <c r="C30" s="50">
        <v>8848</v>
      </c>
      <c r="D30" s="50">
        <v>8848</v>
      </c>
      <c r="E30" s="50">
        <v>8848</v>
      </c>
    </row>
    <row r="31" spans="1:7" ht="25.5">
      <c r="A31" s="11" t="s">
        <v>7</v>
      </c>
      <c r="B31" s="6" t="s">
        <v>2</v>
      </c>
      <c r="C31" s="14">
        <v>1775</v>
      </c>
      <c r="D31" s="14">
        <v>1775</v>
      </c>
      <c r="E31" s="14">
        <v>1775</v>
      </c>
    </row>
    <row r="32" spans="1:7" ht="36.75">
      <c r="A32" s="11" t="s">
        <v>8</v>
      </c>
      <c r="B32" s="6" t="s">
        <v>2</v>
      </c>
      <c r="C32" s="49">
        <v>269500.59999999998</v>
      </c>
      <c r="D32" s="49">
        <v>269500.59999999998</v>
      </c>
      <c r="E32" s="49">
        <v>269500.59999999998</v>
      </c>
    </row>
    <row r="33" spans="1:5" ht="38.25" customHeight="1">
      <c r="A33" s="11" t="s">
        <v>9</v>
      </c>
      <c r="B33" s="6" t="s">
        <v>2</v>
      </c>
      <c r="C33" s="40">
        <v>8414</v>
      </c>
      <c r="D33" s="40">
        <v>8414</v>
      </c>
      <c r="E33" s="40">
        <v>8414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6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3" width="13.7109375" style="13" customWidth="1"/>
    <col min="4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>
      <c r="A4" s="66" t="s">
        <v>35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235</v>
      </c>
      <c r="D11" s="42">
        <v>235</v>
      </c>
      <c r="E11" s="42">
        <v>235</v>
      </c>
    </row>
    <row r="12" spans="1:7" ht="25.5">
      <c r="A12" s="9" t="s">
        <v>24</v>
      </c>
      <c r="B12" s="6" t="s">
        <v>2</v>
      </c>
      <c r="C12" s="14">
        <f>(C13-C32)/C11</f>
        <v>697.53154489361702</v>
      </c>
      <c r="D12" s="14">
        <f t="shared" ref="D12:E12" si="0">(D13-D32)/D11</f>
        <v>697.53154489361702</v>
      </c>
      <c r="E12" s="14">
        <f t="shared" si="0"/>
        <v>697.53154489361702</v>
      </c>
    </row>
    <row r="13" spans="1:7" ht="25.5">
      <c r="A13" s="5" t="s">
        <v>11</v>
      </c>
      <c r="B13" s="6" t="s">
        <v>2</v>
      </c>
      <c r="C13" s="60">
        <f>C15+C29+C30+C33+C31+C32</f>
        <v>171642.91305</v>
      </c>
      <c r="D13" s="60">
        <f t="shared" ref="D13:E13" si="1">D15+D29+D30+D33+D31+D32</f>
        <v>171642.91305</v>
      </c>
      <c r="E13" s="60">
        <f t="shared" si="1"/>
        <v>171642.91305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134406.1</v>
      </c>
      <c r="D15" s="60">
        <f t="shared" ref="D15:E15" si="2">D17+D20+D23+D26</f>
        <v>134406.1</v>
      </c>
      <c r="E15" s="60">
        <f t="shared" si="2"/>
        <v>134406.1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5" s="17" customFormat="1" ht="25.5">
      <c r="A17" s="15" t="s">
        <v>29</v>
      </c>
      <c r="B17" s="16" t="s">
        <v>2</v>
      </c>
      <c r="C17" s="50">
        <v>8470</v>
      </c>
      <c r="D17" s="50">
        <v>8470</v>
      </c>
      <c r="E17" s="50">
        <v>8470</v>
      </c>
    </row>
    <row r="18" spans="1:5" s="17" customFormat="1">
      <c r="A18" s="20" t="s">
        <v>4</v>
      </c>
      <c r="B18" s="21" t="s">
        <v>3</v>
      </c>
      <c r="C18" s="33">
        <v>4.5</v>
      </c>
      <c r="D18" s="33">
        <v>4.5</v>
      </c>
      <c r="E18" s="33">
        <v>4.5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157051.85185185185</v>
      </c>
      <c r="D19" s="26">
        <f t="shared" ref="D19:E19" si="3">D17/D18/12*1000+200</f>
        <v>157051.85185185185</v>
      </c>
      <c r="E19" s="26">
        <f t="shared" si="3"/>
        <v>157051.85185185185</v>
      </c>
    </row>
    <row r="20" spans="1:5" s="17" customFormat="1" ht="25.5">
      <c r="A20" s="15" t="s">
        <v>30</v>
      </c>
      <c r="B20" s="16" t="s">
        <v>2</v>
      </c>
      <c r="C20" s="50">
        <v>104151</v>
      </c>
      <c r="D20" s="50">
        <v>104151</v>
      </c>
      <c r="E20" s="50">
        <v>104151</v>
      </c>
    </row>
    <row r="21" spans="1:5" s="17" customFormat="1">
      <c r="A21" s="20" t="s">
        <v>4</v>
      </c>
      <c r="B21" s="21" t="s">
        <v>3</v>
      </c>
      <c r="C21" s="33">
        <v>43.11</v>
      </c>
      <c r="D21" s="33">
        <v>43.11</v>
      </c>
      <c r="E21" s="33">
        <v>43.11</v>
      </c>
    </row>
    <row r="22" spans="1:5" ht="21.95" customHeight="1">
      <c r="A22" s="9" t="s">
        <v>25</v>
      </c>
      <c r="B22" s="6" t="s">
        <v>26</v>
      </c>
      <c r="C22" s="26">
        <f>C20/12/C21*1000</f>
        <v>201327.99814428209</v>
      </c>
      <c r="D22" s="26">
        <f t="shared" ref="D22:E22" si="4">D20/12/D21*1000</f>
        <v>201327.99814428209</v>
      </c>
      <c r="E22" s="26">
        <f t="shared" si="4"/>
        <v>201327.99814428209</v>
      </c>
    </row>
    <row r="23" spans="1:5" ht="39">
      <c r="A23" s="11" t="s">
        <v>44</v>
      </c>
      <c r="B23" s="6" t="s">
        <v>2</v>
      </c>
      <c r="C23" s="50">
        <v>6575</v>
      </c>
      <c r="D23" s="50">
        <v>6575</v>
      </c>
      <c r="E23" s="50">
        <v>6575</v>
      </c>
    </row>
    <row r="24" spans="1:5">
      <c r="A24" s="9" t="s">
        <v>4</v>
      </c>
      <c r="B24" s="10" t="s">
        <v>3</v>
      </c>
      <c r="C24" s="33">
        <v>4</v>
      </c>
      <c r="D24" s="33">
        <v>4</v>
      </c>
      <c r="E24" s="33">
        <v>4</v>
      </c>
    </row>
    <row r="25" spans="1:5" ht="21.95" customHeight="1">
      <c r="A25" s="9" t="s">
        <v>25</v>
      </c>
      <c r="B25" s="6" t="s">
        <v>26</v>
      </c>
      <c r="C25" s="26">
        <f>C23/C24/12*1000</f>
        <v>136979.16666666666</v>
      </c>
      <c r="D25" s="26">
        <f t="shared" ref="D25:E25" si="5">D23/D24/12*1000</f>
        <v>136979.16666666666</v>
      </c>
      <c r="E25" s="26">
        <f t="shared" si="5"/>
        <v>136979.16666666666</v>
      </c>
    </row>
    <row r="26" spans="1:5" ht="25.5">
      <c r="A26" s="5" t="s">
        <v>23</v>
      </c>
      <c r="B26" s="6" t="s">
        <v>2</v>
      </c>
      <c r="C26" s="50">
        <v>15210.1</v>
      </c>
      <c r="D26" s="50">
        <v>15210.1</v>
      </c>
      <c r="E26" s="50">
        <v>15210.1</v>
      </c>
    </row>
    <row r="27" spans="1:5">
      <c r="A27" s="9" t="s">
        <v>4</v>
      </c>
      <c r="B27" s="10" t="s">
        <v>3</v>
      </c>
      <c r="C27" s="33">
        <v>19.5</v>
      </c>
      <c r="D27" s="33">
        <v>19.5</v>
      </c>
      <c r="E27" s="33">
        <v>19.5</v>
      </c>
    </row>
    <row r="28" spans="1:5" ht="21.95" customHeight="1">
      <c r="A28" s="9" t="s">
        <v>25</v>
      </c>
      <c r="B28" s="6" t="s">
        <v>26</v>
      </c>
      <c r="C28" s="26">
        <f>C26/12/C27*1000</f>
        <v>65000.427350427359</v>
      </c>
      <c r="D28" s="26">
        <f t="shared" ref="D28:E28" si="6">D26/12/D27*1000</f>
        <v>65000.427350427359</v>
      </c>
      <c r="E28" s="26">
        <f t="shared" si="6"/>
        <v>65000.427350427359</v>
      </c>
    </row>
    <row r="29" spans="1:5" ht="25.5">
      <c r="A29" s="5" t="s">
        <v>5</v>
      </c>
      <c r="B29" s="6" t="s">
        <v>2</v>
      </c>
      <c r="C29" s="40">
        <f>C15*10.05%</f>
        <v>13507.813050000001</v>
      </c>
      <c r="D29" s="40">
        <f t="shared" ref="D29:E29" si="7">D15*10.05%</f>
        <v>13507.813050000001</v>
      </c>
      <c r="E29" s="40">
        <f t="shared" si="7"/>
        <v>13507.813050000001</v>
      </c>
    </row>
    <row r="30" spans="1:5" ht="36.75">
      <c r="A30" s="11" t="s">
        <v>6</v>
      </c>
      <c r="B30" s="6" t="s">
        <v>2</v>
      </c>
      <c r="C30" s="40">
        <v>7277</v>
      </c>
      <c r="D30" s="40">
        <v>7277</v>
      </c>
      <c r="E30" s="40">
        <v>7277</v>
      </c>
    </row>
    <row r="31" spans="1:5" ht="25.5">
      <c r="A31" s="11" t="s">
        <v>7</v>
      </c>
      <c r="B31" s="6" t="s">
        <v>2</v>
      </c>
      <c r="C31" s="40">
        <v>390</v>
      </c>
      <c r="D31" s="40">
        <v>390</v>
      </c>
      <c r="E31" s="40">
        <v>390</v>
      </c>
    </row>
    <row r="32" spans="1:5" ht="36.75">
      <c r="A32" s="11" t="s">
        <v>8</v>
      </c>
      <c r="B32" s="6" t="s">
        <v>2</v>
      </c>
      <c r="C32" s="40">
        <v>7723</v>
      </c>
      <c r="D32" s="40">
        <v>7723</v>
      </c>
      <c r="E32" s="40">
        <v>7723</v>
      </c>
    </row>
    <row r="33" spans="1:5" ht="38.25" customHeight="1">
      <c r="A33" s="11" t="s">
        <v>9</v>
      </c>
      <c r="B33" s="6" t="s">
        <v>2</v>
      </c>
      <c r="C33" s="53">
        <v>8339</v>
      </c>
      <c r="D33" s="53">
        <v>8339</v>
      </c>
      <c r="E33" s="53">
        <v>8339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3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3" width="17.28515625" style="13" customWidth="1"/>
    <col min="4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>
      <c r="A4" s="66" t="s">
        <v>37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122</v>
      </c>
      <c r="D11" s="42">
        <v>122</v>
      </c>
      <c r="E11" s="42">
        <v>122</v>
      </c>
    </row>
    <row r="12" spans="1:7" ht="25.5">
      <c r="A12" s="9" t="s">
        <v>24</v>
      </c>
      <c r="B12" s="6" t="s">
        <v>2</v>
      </c>
      <c r="C12" s="14">
        <f>(C13-C32)/C11</f>
        <v>1380.4453172131145</v>
      </c>
      <c r="D12" s="14">
        <f t="shared" ref="D12:E12" si="0">(D13-D32)/D11</f>
        <v>1380.4453172131145</v>
      </c>
      <c r="E12" s="14">
        <f t="shared" si="0"/>
        <v>1380.4453172131145</v>
      </c>
    </row>
    <row r="13" spans="1:7" ht="25.5">
      <c r="A13" s="5" t="s">
        <v>11</v>
      </c>
      <c r="B13" s="6" t="s">
        <v>2</v>
      </c>
      <c r="C13" s="60">
        <f>C15+C29+C30+C33+C31+C32</f>
        <v>176622.32869999998</v>
      </c>
      <c r="D13" s="60">
        <f t="shared" ref="D13:E13" si="1">D15+D29+D30+D33+D31+D32</f>
        <v>176622.32869999998</v>
      </c>
      <c r="E13" s="60">
        <f t="shared" si="1"/>
        <v>176622.32869999998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134377.4</v>
      </c>
      <c r="D15" s="60">
        <f t="shared" ref="D15:E15" si="2">D17+D20+D23+D26</f>
        <v>134377.4</v>
      </c>
      <c r="E15" s="60">
        <f t="shared" si="2"/>
        <v>134377.4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5" s="17" customFormat="1" ht="25.5">
      <c r="A17" s="15" t="s">
        <v>29</v>
      </c>
      <c r="B17" s="16" t="s">
        <v>2</v>
      </c>
      <c r="C17" s="50">
        <v>7167</v>
      </c>
      <c r="D17" s="50">
        <v>7167</v>
      </c>
      <c r="E17" s="50">
        <v>7167</v>
      </c>
    </row>
    <row r="18" spans="1:5" s="17" customFormat="1">
      <c r="A18" s="20" t="s">
        <v>4</v>
      </c>
      <c r="B18" s="21" t="s">
        <v>3</v>
      </c>
      <c r="C18" s="33">
        <v>4</v>
      </c>
      <c r="D18" s="33">
        <v>4</v>
      </c>
      <c r="E18" s="33">
        <v>4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149512.5</v>
      </c>
      <c r="D19" s="26">
        <f t="shared" ref="D19:E19" si="3">D17/D18/12*1000+200</f>
        <v>149512.5</v>
      </c>
      <c r="E19" s="26">
        <f t="shared" si="3"/>
        <v>149512.5</v>
      </c>
    </row>
    <row r="20" spans="1:5" s="17" customFormat="1" ht="25.5">
      <c r="A20" s="15" t="s">
        <v>30</v>
      </c>
      <c r="B20" s="16" t="s">
        <v>2</v>
      </c>
      <c r="C20" s="50">
        <v>103916</v>
      </c>
      <c r="D20" s="50">
        <v>103916</v>
      </c>
      <c r="E20" s="50">
        <v>103916</v>
      </c>
    </row>
    <row r="21" spans="1:5" s="17" customFormat="1">
      <c r="A21" s="20" t="s">
        <v>4</v>
      </c>
      <c r="B21" s="21" t="s">
        <v>3</v>
      </c>
      <c r="C21" s="33">
        <v>42</v>
      </c>
      <c r="D21" s="33">
        <v>42</v>
      </c>
      <c r="E21" s="33">
        <v>42</v>
      </c>
    </row>
    <row r="22" spans="1:5" s="17" customFormat="1" ht="21.95" customHeight="1">
      <c r="A22" s="20" t="s">
        <v>25</v>
      </c>
      <c r="B22" s="16" t="s">
        <v>26</v>
      </c>
      <c r="C22" s="26">
        <f>C20/12/C21*1000</f>
        <v>206182.53968253967</v>
      </c>
      <c r="D22" s="26">
        <f t="shared" ref="D22:E22" si="4">D20/12/D21*1000</f>
        <v>206182.53968253967</v>
      </c>
      <c r="E22" s="26">
        <f t="shared" si="4"/>
        <v>206182.53968253967</v>
      </c>
    </row>
    <row r="23" spans="1:5" s="17" customFormat="1" ht="39">
      <c r="A23" s="22" t="s">
        <v>44</v>
      </c>
      <c r="B23" s="16" t="s">
        <v>2</v>
      </c>
      <c r="C23" s="50">
        <v>6995.4</v>
      </c>
      <c r="D23" s="50">
        <v>6995.4</v>
      </c>
      <c r="E23" s="50">
        <v>6995.4</v>
      </c>
    </row>
    <row r="24" spans="1:5" s="17" customFormat="1">
      <c r="A24" s="20" t="s">
        <v>4</v>
      </c>
      <c r="B24" s="21" t="s">
        <v>3</v>
      </c>
      <c r="C24" s="33">
        <v>5</v>
      </c>
      <c r="D24" s="33">
        <v>5</v>
      </c>
      <c r="E24" s="33">
        <v>5</v>
      </c>
    </row>
    <row r="25" spans="1:5" s="17" customFormat="1" ht="21.95" customHeight="1">
      <c r="A25" s="20" t="s">
        <v>25</v>
      </c>
      <c r="B25" s="16" t="s">
        <v>26</v>
      </c>
      <c r="C25" s="26">
        <f>C23/C24/12*1000</f>
        <v>116589.99999999999</v>
      </c>
      <c r="D25" s="26">
        <f t="shared" ref="D25:E25" si="5">D23/D24/12*1000</f>
        <v>116589.99999999999</v>
      </c>
      <c r="E25" s="26">
        <f t="shared" si="5"/>
        <v>116589.99999999999</v>
      </c>
    </row>
    <row r="26" spans="1:5" ht="25.5">
      <c r="A26" s="5" t="s">
        <v>23</v>
      </c>
      <c r="B26" s="6" t="s">
        <v>2</v>
      </c>
      <c r="C26" s="50">
        <v>16299</v>
      </c>
      <c r="D26" s="50">
        <v>16299</v>
      </c>
      <c r="E26" s="50">
        <v>16299</v>
      </c>
    </row>
    <row r="27" spans="1:5">
      <c r="A27" s="9" t="s">
        <v>4</v>
      </c>
      <c r="B27" s="10" t="s">
        <v>3</v>
      </c>
      <c r="C27" s="33">
        <v>21</v>
      </c>
      <c r="D27" s="33">
        <v>21</v>
      </c>
      <c r="E27" s="33">
        <v>21</v>
      </c>
    </row>
    <row r="28" spans="1:5" ht="21.95" customHeight="1">
      <c r="A28" s="9" t="s">
        <v>25</v>
      </c>
      <c r="B28" s="6" t="s">
        <v>26</v>
      </c>
      <c r="C28" s="26">
        <f>C26/12/C27*1000</f>
        <v>64678.571428571428</v>
      </c>
      <c r="D28" s="26">
        <f t="shared" ref="D28:E28" si="6">D26/12/D27*1000</f>
        <v>64678.571428571428</v>
      </c>
      <c r="E28" s="26">
        <f t="shared" si="6"/>
        <v>64678.571428571428</v>
      </c>
    </row>
    <row r="29" spans="1:5" ht="25.5">
      <c r="A29" s="5" t="s">
        <v>5</v>
      </c>
      <c r="B29" s="6" t="s">
        <v>2</v>
      </c>
      <c r="C29" s="40">
        <f>C15*10.05%</f>
        <v>13504.9287</v>
      </c>
      <c r="D29" s="40">
        <f t="shared" ref="D29:E29" si="7">D15*10.05%</f>
        <v>13504.9287</v>
      </c>
      <c r="E29" s="40">
        <f t="shared" si="7"/>
        <v>13504.9287</v>
      </c>
    </row>
    <row r="30" spans="1:5" ht="36.75">
      <c r="A30" s="11" t="s">
        <v>6</v>
      </c>
      <c r="B30" s="6" t="s">
        <v>2</v>
      </c>
      <c r="C30" s="40">
        <v>7038</v>
      </c>
      <c r="D30" s="40">
        <v>7038</v>
      </c>
      <c r="E30" s="40">
        <v>7038</v>
      </c>
    </row>
    <row r="31" spans="1:5" ht="25.5">
      <c r="A31" s="11" t="s">
        <v>7</v>
      </c>
      <c r="B31" s="6" t="s">
        <v>2</v>
      </c>
      <c r="C31" s="14">
        <v>4835</v>
      </c>
      <c r="D31" s="14">
        <v>4835</v>
      </c>
      <c r="E31" s="14">
        <v>4835</v>
      </c>
    </row>
    <row r="32" spans="1:5" ht="36.75">
      <c r="A32" s="11" t="s">
        <v>8</v>
      </c>
      <c r="B32" s="6" t="s">
        <v>2</v>
      </c>
      <c r="C32" s="59">
        <v>8208</v>
      </c>
      <c r="D32" s="59">
        <v>8208</v>
      </c>
      <c r="E32" s="59">
        <v>8208</v>
      </c>
    </row>
    <row r="33" spans="1:5" ht="38.25" customHeight="1">
      <c r="A33" s="11" t="s">
        <v>9</v>
      </c>
      <c r="B33" s="6" t="s">
        <v>2</v>
      </c>
      <c r="C33" s="40">
        <v>8659</v>
      </c>
      <c r="D33" s="40">
        <v>8659</v>
      </c>
      <c r="E33" s="40">
        <v>8659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3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 ht="40.5" customHeight="1">
      <c r="A4" s="71" t="s">
        <v>38</v>
      </c>
      <c r="B4" s="71"/>
      <c r="C4" s="71"/>
      <c r="D4" s="71"/>
      <c r="E4" s="71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101</v>
      </c>
      <c r="D11" s="42">
        <v>101</v>
      </c>
      <c r="E11" s="42">
        <v>101</v>
      </c>
    </row>
    <row r="12" spans="1:7" ht="25.5">
      <c r="A12" s="9" t="s">
        <v>24</v>
      </c>
      <c r="B12" s="6" t="s">
        <v>2</v>
      </c>
      <c r="C12" s="14">
        <f>(C13-C32)/C11</f>
        <v>1066.5935148514852</v>
      </c>
      <c r="D12" s="14">
        <f t="shared" ref="D12:E12" si="0">(D13-D32)/D11</f>
        <v>1066.5935148514852</v>
      </c>
      <c r="E12" s="14">
        <f t="shared" si="0"/>
        <v>1066.5935148514852</v>
      </c>
    </row>
    <row r="13" spans="1:7" ht="25.5">
      <c r="A13" s="5" t="s">
        <v>11</v>
      </c>
      <c r="B13" s="6" t="s">
        <v>2</v>
      </c>
      <c r="C13" s="60">
        <f>C15+C29+C30+C33+C31+C32</f>
        <v>110933.94500000001</v>
      </c>
      <c r="D13" s="60">
        <f t="shared" ref="D13:E13" si="1">D15+D29+D30+D33+D31+D32</f>
        <v>110933.94500000001</v>
      </c>
      <c r="E13" s="60">
        <f t="shared" si="1"/>
        <v>110933.94500000001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81890</v>
      </c>
      <c r="D15" s="60">
        <f t="shared" ref="D15:E15" si="2">D17+D20+D23+D26</f>
        <v>81890</v>
      </c>
      <c r="E15" s="60">
        <f t="shared" si="2"/>
        <v>81890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5" s="17" customFormat="1" ht="25.5">
      <c r="A17" s="15" t="s">
        <v>29</v>
      </c>
      <c r="B17" s="16" t="s">
        <v>2</v>
      </c>
      <c r="C17" s="50">
        <v>6033</v>
      </c>
      <c r="D17" s="50">
        <v>6033</v>
      </c>
      <c r="E17" s="50">
        <v>6033</v>
      </c>
    </row>
    <row r="18" spans="1:5" s="17" customFormat="1">
      <c r="A18" s="20" t="s">
        <v>4</v>
      </c>
      <c r="B18" s="21" t="s">
        <v>3</v>
      </c>
      <c r="C18" s="33">
        <v>3</v>
      </c>
      <c r="D18" s="33">
        <v>3</v>
      </c>
      <c r="E18" s="33">
        <v>3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167783.33333333334</v>
      </c>
      <c r="D19" s="26">
        <f t="shared" ref="D19:E19" si="3">D17/D18/12*1000+200</f>
        <v>167783.33333333334</v>
      </c>
      <c r="E19" s="26">
        <f t="shared" si="3"/>
        <v>167783.33333333334</v>
      </c>
    </row>
    <row r="20" spans="1:5" s="17" customFormat="1" ht="25.5">
      <c r="A20" s="15" t="s">
        <v>30</v>
      </c>
      <c r="B20" s="16" t="s">
        <v>2</v>
      </c>
      <c r="C20" s="50">
        <v>55251</v>
      </c>
      <c r="D20" s="50">
        <v>55251</v>
      </c>
      <c r="E20" s="50">
        <v>55251</v>
      </c>
    </row>
    <row r="21" spans="1:5" s="17" customFormat="1">
      <c r="A21" s="20" t="s">
        <v>4</v>
      </c>
      <c r="B21" s="21" t="s">
        <v>3</v>
      </c>
      <c r="C21" s="33">
        <v>24.89</v>
      </c>
      <c r="D21" s="33">
        <v>24.89</v>
      </c>
      <c r="E21" s="33">
        <v>24.89</v>
      </c>
    </row>
    <row r="22" spans="1:5" ht="21.95" customHeight="1">
      <c r="A22" s="9" t="s">
        <v>25</v>
      </c>
      <c r="B22" s="6" t="s">
        <v>26</v>
      </c>
      <c r="C22" s="26">
        <f>C20/12/C21*1000</f>
        <v>184983.92928887103</v>
      </c>
      <c r="D22" s="26">
        <f t="shared" ref="D22:E22" si="4">D20/12/D21*1000</f>
        <v>184983.92928887103</v>
      </c>
      <c r="E22" s="26">
        <f t="shared" si="4"/>
        <v>184983.92928887103</v>
      </c>
    </row>
    <row r="23" spans="1:5" ht="39">
      <c r="A23" s="11" t="s">
        <v>44</v>
      </c>
      <c r="B23" s="46" t="s">
        <v>2</v>
      </c>
      <c r="C23" s="50">
        <v>4565</v>
      </c>
      <c r="D23" s="50">
        <v>4565</v>
      </c>
      <c r="E23" s="50">
        <v>4565</v>
      </c>
    </row>
    <row r="24" spans="1:5">
      <c r="A24" s="9" t="s">
        <v>4</v>
      </c>
      <c r="B24" s="10" t="s">
        <v>3</v>
      </c>
      <c r="C24" s="33">
        <v>4</v>
      </c>
      <c r="D24" s="33">
        <v>4</v>
      </c>
      <c r="E24" s="33">
        <v>4</v>
      </c>
    </row>
    <row r="25" spans="1:5" ht="21.95" customHeight="1">
      <c r="A25" s="9" t="s">
        <v>25</v>
      </c>
      <c r="B25" s="6" t="s">
        <v>26</v>
      </c>
      <c r="C25" s="26">
        <f>C23/C24/12*1000</f>
        <v>95104.166666666672</v>
      </c>
      <c r="D25" s="26">
        <f t="shared" ref="D25:E25" si="5">D23/D24/12*1000</f>
        <v>95104.166666666672</v>
      </c>
      <c r="E25" s="26">
        <f t="shared" si="5"/>
        <v>95104.166666666672</v>
      </c>
    </row>
    <row r="26" spans="1:5" ht="25.5">
      <c r="A26" s="5" t="s">
        <v>23</v>
      </c>
      <c r="B26" s="46" t="s">
        <v>2</v>
      </c>
      <c r="C26" s="50">
        <v>16041</v>
      </c>
      <c r="D26" s="50">
        <v>16041</v>
      </c>
      <c r="E26" s="50">
        <v>16041</v>
      </c>
    </row>
    <row r="27" spans="1:5">
      <c r="A27" s="9" t="s">
        <v>4</v>
      </c>
      <c r="B27" s="10" t="s">
        <v>3</v>
      </c>
      <c r="C27" s="33">
        <v>19.5</v>
      </c>
      <c r="D27" s="33">
        <v>19.5</v>
      </c>
      <c r="E27" s="33">
        <v>19.5</v>
      </c>
    </row>
    <row r="28" spans="1:5" ht="21.95" customHeight="1">
      <c r="A28" s="9" t="s">
        <v>25</v>
      </c>
      <c r="B28" s="6" t="s">
        <v>26</v>
      </c>
      <c r="C28" s="26">
        <f>C26/12/C27*1000</f>
        <v>68551.282051282062</v>
      </c>
      <c r="D28" s="26">
        <f t="shared" ref="D28:E28" si="6">D26/12/D27*1000</f>
        <v>68551.282051282062</v>
      </c>
      <c r="E28" s="26">
        <f t="shared" si="6"/>
        <v>68551.282051282062</v>
      </c>
    </row>
    <row r="29" spans="1:5" ht="25.5">
      <c r="A29" s="5" t="s">
        <v>5</v>
      </c>
      <c r="B29" s="6" t="s">
        <v>2</v>
      </c>
      <c r="C29" s="40">
        <f>C15*10.05%</f>
        <v>8229.9449999999997</v>
      </c>
      <c r="D29" s="40">
        <f t="shared" ref="D29:E29" si="7">D15*10.05%</f>
        <v>8229.9449999999997</v>
      </c>
      <c r="E29" s="40">
        <f t="shared" si="7"/>
        <v>8229.9449999999997</v>
      </c>
    </row>
    <row r="30" spans="1:5" ht="36.75">
      <c r="A30" s="11" t="s">
        <v>6</v>
      </c>
      <c r="B30" s="6" t="s">
        <v>2</v>
      </c>
      <c r="C30" s="40">
        <v>7172</v>
      </c>
      <c r="D30" s="40">
        <v>7172</v>
      </c>
      <c r="E30" s="40">
        <v>7172</v>
      </c>
    </row>
    <row r="31" spans="1:5" ht="25.5">
      <c r="A31" s="11" t="s">
        <v>7</v>
      </c>
      <c r="B31" s="6" t="s">
        <v>2</v>
      </c>
      <c r="C31" s="40">
        <v>2199</v>
      </c>
      <c r="D31" s="40">
        <v>2199</v>
      </c>
      <c r="E31" s="40">
        <v>2199</v>
      </c>
    </row>
    <row r="32" spans="1:5" ht="36.75">
      <c r="A32" s="11" t="s">
        <v>8</v>
      </c>
      <c r="B32" s="6" t="s">
        <v>2</v>
      </c>
      <c r="C32" s="40">
        <v>3208</v>
      </c>
      <c r="D32" s="40">
        <v>3208</v>
      </c>
      <c r="E32" s="40">
        <v>3208</v>
      </c>
    </row>
    <row r="33" spans="1:5" ht="38.25" customHeight="1">
      <c r="A33" s="11" t="s">
        <v>9</v>
      </c>
      <c r="B33" s="6" t="s">
        <v>2</v>
      </c>
      <c r="C33" s="40">
        <v>8235</v>
      </c>
      <c r="D33" s="40">
        <v>8235</v>
      </c>
      <c r="E33" s="40">
        <v>8235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9" workbookViewId="0">
      <selection activeCell="C12" sqref="C12:E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3" customWidth="1"/>
    <col min="5" max="5" width="12" style="34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 ht="39.75" customHeight="1">
      <c r="A4" s="71" t="s">
        <v>39</v>
      </c>
      <c r="B4" s="71"/>
      <c r="C4" s="71"/>
      <c r="D4" s="71"/>
      <c r="E4" s="71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102</v>
      </c>
      <c r="D11" s="42">
        <v>102</v>
      </c>
      <c r="E11" s="42">
        <v>102</v>
      </c>
    </row>
    <row r="12" spans="1:7" ht="25.5">
      <c r="A12" s="9" t="s">
        <v>24</v>
      </c>
      <c r="B12" s="6" t="s">
        <v>2</v>
      </c>
      <c r="C12" s="14">
        <f>(C13-C32)/C11</f>
        <v>1274.9629357843135</v>
      </c>
      <c r="D12" s="14">
        <f t="shared" ref="D12:E12" si="0">(D13-D32)/D11</f>
        <v>1274.9629357843135</v>
      </c>
      <c r="E12" s="14">
        <f t="shared" si="0"/>
        <v>1274.9629357843135</v>
      </c>
    </row>
    <row r="13" spans="1:7" ht="25.5">
      <c r="A13" s="5" t="s">
        <v>11</v>
      </c>
      <c r="B13" s="6" t="s">
        <v>2</v>
      </c>
      <c r="C13" s="60">
        <f>C15+C29+C30+C33+C31+C32</f>
        <v>134754.21944999998</v>
      </c>
      <c r="D13" s="60">
        <f t="shared" ref="D13:E13" si="1">D15+D29+D30+D33+D31+D32</f>
        <v>134754.21944999998</v>
      </c>
      <c r="E13" s="60">
        <f t="shared" si="1"/>
        <v>134754.21944999998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104858.9</v>
      </c>
      <c r="D15" s="60">
        <f t="shared" ref="D15:E15" si="2">D17+D20+D23+D26</f>
        <v>104858.9</v>
      </c>
      <c r="E15" s="60">
        <f t="shared" si="2"/>
        <v>104858.9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7" s="17" customFormat="1" ht="25.5">
      <c r="A17" s="15" t="s">
        <v>29</v>
      </c>
      <c r="B17" s="16" t="s">
        <v>2</v>
      </c>
      <c r="C17" s="50">
        <v>7301</v>
      </c>
      <c r="D17" s="50">
        <v>7301</v>
      </c>
      <c r="E17" s="50">
        <v>7301</v>
      </c>
    </row>
    <row r="18" spans="1:7" s="17" customFormat="1">
      <c r="A18" s="20" t="s">
        <v>4</v>
      </c>
      <c r="B18" s="21" t="s">
        <v>3</v>
      </c>
      <c r="C18" s="33">
        <v>4</v>
      </c>
      <c r="D18" s="33">
        <v>4</v>
      </c>
      <c r="E18" s="33">
        <v>4</v>
      </c>
    </row>
    <row r="19" spans="1:7" s="17" customFormat="1" ht="21.95" customHeight="1">
      <c r="A19" s="20" t="s">
        <v>25</v>
      </c>
      <c r="B19" s="16" t="s">
        <v>26</v>
      </c>
      <c r="C19" s="26">
        <f>C17/C18/12*1000+200</f>
        <v>152304.16666666666</v>
      </c>
      <c r="D19" s="26">
        <f t="shared" ref="D19:E19" si="3">D17/D18/12*1000+200</f>
        <v>152304.16666666666</v>
      </c>
      <c r="E19" s="26">
        <f t="shared" si="3"/>
        <v>152304.16666666666</v>
      </c>
    </row>
    <row r="20" spans="1:7" s="17" customFormat="1" ht="25.5">
      <c r="A20" s="15" t="s">
        <v>30</v>
      </c>
      <c r="B20" s="16" t="s">
        <v>2</v>
      </c>
      <c r="C20" s="50">
        <v>80054</v>
      </c>
      <c r="D20" s="50">
        <v>80054</v>
      </c>
      <c r="E20" s="50">
        <v>80054</v>
      </c>
    </row>
    <row r="21" spans="1:7">
      <c r="A21" s="9" t="s">
        <v>4</v>
      </c>
      <c r="B21" s="10" t="s">
        <v>3</v>
      </c>
      <c r="C21" s="33">
        <v>32.83</v>
      </c>
      <c r="D21" s="33">
        <v>32.83</v>
      </c>
      <c r="E21" s="33">
        <v>32.83</v>
      </c>
    </row>
    <row r="22" spans="1:7" ht="21.95" customHeight="1">
      <c r="A22" s="9" t="s">
        <v>25</v>
      </c>
      <c r="B22" s="6" t="s">
        <v>26</v>
      </c>
      <c r="C22" s="26">
        <f>C20/12/C21*1000</f>
        <v>203203.37090059905</v>
      </c>
      <c r="D22" s="26">
        <f t="shared" ref="D22:E22" si="4">D20/12/D21*1000</f>
        <v>203203.37090059905</v>
      </c>
      <c r="E22" s="26">
        <f t="shared" si="4"/>
        <v>203203.37090059905</v>
      </c>
    </row>
    <row r="23" spans="1:7" ht="39">
      <c r="A23" s="11" t="s">
        <v>44</v>
      </c>
      <c r="B23" s="6" t="s">
        <v>2</v>
      </c>
      <c r="C23" s="50">
        <v>3969</v>
      </c>
      <c r="D23" s="50">
        <v>3969</v>
      </c>
      <c r="E23" s="50">
        <v>3969</v>
      </c>
    </row>
    <row r="24" spans="1:7">
      <c r="A24" s="9" t="s">
        <v>4</v>
      </c>
      <c r="B24" s="10" t="s">
        <v>3</v>
      </c>
      <c r="C24" s="33">
        <v>3</v>
      </c>
      <c r="D24" s="33">
        <v>3</v>
      </c>
      <c r="E24" s="33">
        <v>3</v>
      </c>
    </row>
    <row r="25" spans="1:7" ht="21.95" customHeight="1">
      <c r="A25" s="9" t="s">
        <v>25</v>
      </c>
      <c r="B25" s="6" t="s">
        <v>26</v>
      </c>
      <c r="C25" s="26">
        <f>C23/C24/12*1000</f>
        <v>110250</v>
      </c>
      <c r="D25" s="26">
        <f t="shared" ref="D25:E25" si="5">D23/D24/12*1000</f>
        <v>110250</v>
      </c>
      <c r="E25" s="26">
        <f t="shared" si="5"/>
        <v>110250</v>
      </c>
    </row>
    <row r="26" spans="1:7" ht="25.5">
      <c r="A26" s="5" t="s">
        <v>23</v>
      </c>
      <c r="B26" s="46" t="s">
        <v>2</v>
      </c>
      <c r="C26" s="50">
        <v>13534.9</v>
      </c>
      <c r="D26" s="50">
        <v>13534.9</v>
      </c>
      <c r="E26" s="50">
        <v>13534.9</v>
      </c>
    </row>
    <row r="27" spans="1:7">
      <c r="A27" s="9" t="s">
        <v>4</v>
      </c>
      <c r="B27" s="10" t="s">
        <v>3</v>
      </c>
      <c r="C27" s="33">
        <v>17.5</v>
      </c>
      <c r="D27" s="33">
        <v>17.5</v>
      </c>
      <c r="E27" s="33">
        <v>17.5</v>
      </c>
    </row>
    <row r="28" spans="1:7" ht="21.95" customHeight="1">
      <c r="A28" s="9" t="s">
        <v>25</v>
      </c>
      <c r="B28" s="6" t="s">
        <v>26</v>
      </c>
      <c r="C28" s="26">
        <f>C26/12/C27*1000</f>
        <v>64451.904761904756</v>
      </c>
      <c r="D28" s="26">
        <f t="shared" ref="D28:E28" si="6">D26/12/D27*1000</f>
        <v>64451.904761904756</v>
      </c>
      <c r="E28" s="26">
        <f t="shared" si="6"/>
        <v>64451.904761904756</v>
      </c>
    </row>
    <row r="29" spans="1:7" ht="25.5">
      <c r="A29" s="5" t="s">
        <v>5</v>
      </c>
      <c r="B29" s="6" t="s">
        <v>2</v>
      </c>
      <c r="C29" s="40">
        <f>C15*10.05%</f>
        <v>10538.319450000001</v>
      </c>
      <c r="D29" s="40">
        <f t="shared" ref="D29:E29" si="7">D15*10.05%</f>
        <v>10538.319450000001</v>
      </c>
      <c r="E29" s="40">
        <f t="shared" si="7"/>
        <v>10538.319450000001</v>
      </c>
      <c r="G29" s="2" t="s">
        <v>32</v>
      </c>
    </row>
    <row r="30" spans="1:7" ht="36.75">
      <c r="A30" s="11" t="s">
        <v>6</v>
      </c>
      <c r="B30" s="6" t="s">
        <v>2</v>
      </c>
      <c r="C30" s="40">
        <v>5730</v>
      </c>
      <c r="D30" s="40">
        <v>5730</v>
      </c>
      <c r="E30" s="40">
        <v>5730</v>
      </c>
    </row>
    <row r="31" spans="1:7" ht="25.5">
      <c r="A31" s="11" t="s">
        <v>7</v>
      </c>
      <c r="B31" s="6" t="s">
        <v>2</v>
      </c>
      <c r="C31" s="14">
        <v>0</v>
      </c>
      <c r="D31" s="14">
        <v>0</v>
      </c>
      <c r="E31" s="14">
        <v>0</v>
      </c>
    </row>
    <row r="32" spans="1:7" ht="36.75">
      <c r="A32" s="11" t="s">
        <v>8</v>
      </c>
      <c r="B32" s="6" t="s">
        <v>2</v>
      </c>
      <c r="C32" s="40">
        <v>4708</v>
      </c>
      <c r="D32" s="40">
        <v>4708</v>
      </c>
      <c r="E32" s="40">
        <v>4708</v>
      </c>
    </row>
    <row r="33" spans="1:6" ht="38.25" customHeight="1">
      <c r="A33" s="11" t="s">
        <v>9</v>
      </c>
      <c r="B33" s="6" t="s">
        <v>2</v>
      </c>
      <c r="C33" s="40">
        <v>8919</v>
      </c>
      <c r="D33" s="40">
        <v>8919</v>
      </c>
      <c r="E33" s="40">
        <v>8919</v>
      </c>
      <c r="F33" s="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8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>
      <c r="A4" s="66" t="s">
        <v>43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39">
        <v>76</v>
      </c>
      <c r="D11" s="42">
        <v>76</v>
      </c>
      <c r="E11" s="42">
        <v>76</v>
      </c>
    </row>
    <row r="12" spans="1:7" ht="25.5">
      <c r="A12" s="9" t="s">
        <v>24</v>
      </c>
      <c r="B12" s="6" t="s">
        <v>2</v>
      </c>
      <c r="C12" s="14">
        <f>(C13-C32)/C11</f>
        <v>1252.1211421052633</v>
      </c>
      <c r="D12" s="14">
        <f t="shared" ref="D12:E12" si="0">(D13-D32)/D11</f>
        <v>1252.1211421052633</v>
      </c>
      <c r="E12" s="14">
        <f t="shared" si="0"/>
        <v>1252.1211421052633</v>
      </c>
    </row>
    <row r="13" spans="1:7" ht="25.5">
      <c r="A13" s="5" t="s">
        <v>11</v>
      </c>
      <c r="B13" s="6" t="s">
        <v>2</v>
      </c>
      <c r="C13" s="60">
        <f>C15+C29+C30+C33+C31+C32</f>
        <v>98869.206800000014</v>
      </c>
      <c r="D13" s="60">
        <f t="shared" ref="D13:E13" si="1">D15+D29+D30+D33+D31+D32</f>
        <v>98869.206800000014</v>
      </c>
      <c r="E13" s="60">
        <f t="shared" si="1"/>
        <v>98869.206800000014</v>
      </c>
    </row>
    <row r="14" spans="1:7">
      <c r="A14" s="7" t="s">
        <v>0</v>
      </c>
      <c r="B14" s="8"/>
      <c r="C14" s="14"/>
      <c r="D14" s="14"/>
      <c r="E14" s="14"/>
      <c r="G14" s="13"/>
    </row>
    <row r="15" spans="1:7" ht="25.5">
      <c r="A15" s="5" t="s">
        <v>12</v>
      </c>
      <c r="B15" s="6" t="s">
        <v>2</v>
      </c>
      <c r="C15" s="60">
        <f>C17+C20+C23+C26</f>
        <v>76493.600000000006</v>
      </c>
      <c r="D15" s="60">
        <f t="shared" ref="D15:E15" si="2">D17+D20+D23+D26</f>
        <v>76493.600000000006</v>
      </c>
      <c r="E15" s="60">
        <f t="shared" si="2"/>
        <v>76493.600000000006</v>
      </c>
    </row>
    <row r="16" spans="1:7">
      <c r="A16" s="7" t="s">
        <v>1</v>
      </c>
      <c r="B16" s="8"/>
      <c r="C16" s="14"/>
      <c r="D16" s="14"/>
      <c r="E16" s="14"/>
    </row>
    <row r="17" spans="1:5" s="17" customFormat="1" ht="25.5">
      <c r="A17" s="15" t="s">
        <v>29</v>
      </c>
      <c r="B17" s="48" t="s">
        <v>2</v>
      </c>
      <c r="C17" s="49">
        <v>5860</v>
      </c>
      <c r="D17" s="49">
        <v>5860</v>
      </c>
      <c r="E17" s="49">
        <v>5860</v>
      </c>
    </row>
    <row r="18" spans="1:5" s="17" customFormat="1">
      <c r="A18" s="20" t="s">
        <v>4</v>
      </c>
      <c r="B18" s="21" t="s">
        <v>3</v>
      </c>
      <c r="C18" s="36">
        <v>3</v>
      </c>
      <c r="D18" s="36">
        <v>3</v>
      </c>
      <c r="E18" s="36">
        <v>3</v>
      </c>
    </row>
    <row r="19" spans="1:5" s="17" customFormat="1" ht="21.95" customHeight="1">
      <c r="A19" s="20" t="s">
        <v>25</v>
      </c>
      <c r="B19" s="16" t="s">
        <v>26</v>
      </c>
      <c r="C19" s="35">
        <f>C17/12/C18*1000</f>
        <v>162777.77777777778</v>
      </c>
      <c r="D19" s="35">
        <f t="shared" ref="D19:E19" si="3">D17/12/D18*1000</f>
        <v>162777.77777777778</v>
      </c>
      <c r="E19" s="35">
        <f t="shared" si="3"/>
        <v>162777.77777777778</v>
      </c>
    </row>
    <row r="20" spans="1:5" s="17" customFormat="1" ht="25.5">
      <c r="A20" s="15" t="s">
        <v>30</v>
      </c>
      <c r="B20" s="48" t="s">
        <v>2</v>
      </c>
      <c r="C20" s="49">
        <v>53506</v>
      </c>
      <c r="D20" s="49">
        <v>53506</v>
      </c>
      <c r="E20" s="49">
        <v>53506</v>
      </c>
    </row>
    <row r="21" spans="1:5" s="17" customFormat="1">
      <c r="A21" s="20" t="s">
        <v>4</v>
      </c>
      <c r="B21" s="21" t="s">
        <v>3</v>
      </c>
      <c r="C21" s="36">
        <v>21.33</v>
      </c>
      <c r="D21" s="36">
        <v>21.33</v>
      </c>
      <c r="E21" s="36">
        <v>21.33</v>
      </c>
    </row>
    <row r="22" spans="1:5" ht="21.95" customHeight="1">
      <c r="A22" s="9" t="s">
        <v>25</v>
      </c>
      <c r="B22" s="6" t="s">
        <v>26</v>
      </c>
      <c r="C22" s="35">
        <f>C20/12/C21*1000</f>
        <v>209040.47507423034</v>
      </c>
      <c r="D22" s="35">
        <f t="shared" ref="D22:E22" si="4">D20/12/D21*1000</f>
        <v>209040.47507423034</v>
      </c>
      <c r="E22" s="35">
        <f t="shared" si="4"/>
        <v>209040.47507423034</v>
      </c>
    </row>
    <row r="23" spans="1:5" ht="39">
      <c r="A23" s="11" t="s">
        <v>44</v>
      </c>
      <c r="B23" s="46" t="s">
        <v>2</v>
      </c>
      <c r="C23" s="49">
        <v>3267.6</v>
      </c>
      <c r="D23" s="49">
        <v>3267.6</v>
      </c>
      <c r="E23" s="49">
        <v>3267.6</v>
      </c>
    </row>
    <row r="24" spans="1:5">
      <c r="A24" s="9" t="s">
        <v>4</v>
      </c>
      <c r="B24" s="10" t="s">
        <v>3</v>
      </c>
      <c r="C24" s="36">
        <v>2.5</v>
      </c>
      <c r="D24" s="36">
        <v>2.5</v>
      </c>
      <c r="E24" s="36">
        <v>2.5</v>
      </c>
    </row>
    <row r="25" spans="1:5" ht="21.95" customHeight="1">
      <c r="A25" s="9" t="s">
        <v>25</v>
      </c>
      <c r="B25" s="6" t="s">
        <v>26</v>
      </c>
      <c r="C25" s="35">
        <f>C23/12/C24*1000</f>
        <v>108920</v>
      </c>
      <c r="D25" s="35">
        <f t="shared" ref="D25:E25" si="5">D23/12/D24*1000</f>
        <v>108920</v>
      </c>
      <c r="E25" s="35">
        <f t="shared" si="5"/>
        <v>108920</v>
      </c>
    </row>
    <row r="26" spans="1:5" ht="25.5">
      <c r="A26" s="5" t="s">
        <v>23</v>
      </c>
      <c r="B26" s="46" t="s">
        <v>2</v>
      </c>
      <c r="C26" s="49">
        <v>13860</v>
      </c>
      <c r="D26" s="49">
        <v>13860</v>
      </c>
      <c r="E26" s="49">
        <v>13860</v>
      </c>
    </row>
    <row r="27" spans="1:5">
      <c r="A27" s="9" t="s">
        <v>4</v>
      </c>
      <c r="B27" s="10" t="s">
        <v>3</v>
      </c>
      <c r="C27" s="36">
        <v>18</v>
      </c>
      <c r="D27" s="36">
        <v>18</v>
      </c>
      <c r="E27" s="36">
        <v>18</v>
      </c>
    </row>
    <row r="28" spans="1:5" ht="21.95" customHeight="1">
      <c r="A28" s="9" t="s">
        <v>25</v>
      </c>
      <c r="B28" s="6" t="s">
        <v>26</v>
      </c>
      <c r="C28" s="35">
        <f>C26/12/C27*1000</f>
        <v>64166.666666666672</v>
      </c>
      <c r="D28" s="35">
        <f t="shared" ref="D28:E28" si="6">D26/12/D27*1000</f>
        <v>64166.666666666672</v>
      </c>
      <c r="E28" s="35">
        <f t="shared" si="6"/>
        <v>64166.666666666672</v>
      </c>
    </row>
    <row r="29" spans="1:5" ht="25.5">
      <c r="A29" s="5" t="s">
        <v>5</v>
      </c>
      <c r="B29" s="6" t="s">
        <v>2</v>
      </c>
      <c r="C29" s="40">
        <f>C15*10.05%</f>
        <v>7687.6068000000014</v>
      </c>
      <c r="D29" s="40">
        <f t="shared" ref="D29:E29" si="7">D15*10.05%</f>
        <v>7687.6068000000014</v>
      </c>
      <c r="E29" s="40">
        <f t="shared" si="7"/>
        <v>7687.6068000000014</v>
      </c>
    </row>
    <row r="30" spans="1:5" ht="36.75">
      <c r="A30" s="11" t="s">
        <v>6</v>
      </c>
      <c r="B30" s="6" t="s">
        <v>2</v>
      </c>
      <c r="C30" s="40">
        <v>5325</v>
      </c>
      <c r="D30" s="40">
        <v>5325</v>
      </c>
      <c r="E30" s="40">
        <v>5325</v>
      </c>
    </row>
    <row r="31" spans="1:5" ht="25.5">
      <c r="A31" s="11" t="s">
        <v>7</v>
      </c>
      <c r="B31" s="6" t="s">
        <v>2</v>
      </c>
      <c r="C31" s="14">
        <v>0</v>
      </c>
      <c r="D31" s="14">
        <v>0</v>
      </c>
      <c r="E31" s="14">
        <v>0</v>
      </c>
    </row>
    <row r="32" spans="1:5" ht="36.75">
      <c r="A32" s="11" t="s">
        <v>8</v>
      </c>
      <c r="B32" s="6" t="s">
        <v>2</v>
      </c>
      <c r="C32" s="40">
        <v>3708</v>
      </c>
      <c r="D32" s="40">
        <v>3708</v>
      </c>
      <c r="E32" s="40">
        <v>3708</v>
      </c>
    </row>
    <row r="33" spans="1:5" ht="38.25" customHeight="1">
      <c r="A33" s="11" t="s">
        <v>9</v>
      </c>
      <c r="B33" s="6" t="s">
        <v>2</v>
      </c>
      <c r="C33" s="40">
        <v>5655</v>
      </c>
      <c r="D33" s="40">
        <v>5655</v>
      </c>
      <c r="E33" s="40">
        <v>5655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3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 ht="44.25" customHeight="1">
      <c r="A4" s="71" t="s">
        <v>40</v>
      </c>
      <c r="B4" s="71"/>
      <c r="C4" s="71"/>
      <c r="D4" s="71"/>
      <c r="E4" s="71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62</v>
      </c>
      <c r="D11" s="42">
        <v>62</v>
      </c>
      <c r="E11" s="42">
        <v>62</v>
      </c>
    </row>
    <row r="12" spans="1:7" ht="25.5">
      <c r="A12" s="9" t="s">
        <v>24</v>
      </c>
      <c r="B12" s="6" t="s">
        <v>2</v>
      </c>
      <c r="C12" s="14">
        <f>(C13-C32)/C11</f>
        <v>1537.9005612903227</v>
      </c>
      <c r="D12" s="14">
        <f t="shared" ref="D12:E12" si="0">(D13-D32)/D11</f>
        <v>1537.9005612903227</v>
      </c>
      <c r="E12" s="14">
        <f t="shared" si="0"/>
        <v>1537.9005612903227</v>
      </c>
      <c r="F12" s="2" t="s">
        <v>32</v>
      </c>
    </row>
    <row r="13" spans="1:7" ht="25.5">
      <c r="A13" s="5" t="s">
        <v>11</v>
      </c>
      <c r="B13" s="6" t="s">
        <v>2</v>
      </c>
      <c r="C13" s="60">
        <f>C15+C29+C30+C33+C31+C32</f>
        <v>103861.83480000001</v>
      </c>
      <c r="D13" s="60">
        <f t="shared" ref="D13:E13" si="1">D15+D29+D30+D33+D31+D32</f>
        <v>103861.83480000001</v>
      </c>
      <c r="E13" s="60">
        <f t="shared" si="1"/>
        <v>103861.83480000001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76549.600000000006</v>
      </c>
      <c r="D15" s="60">
        <f t="shared" ref="D15:E15" si="2">D17+D20+D23+D26</f>
        <v>76549.600000000006</v>
      </c>
      <c r="E15" s="60">
        <f t="shared" si="2"/>
        <v>76549.600000000006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5" s="17" customFormat="1" ht="25.5">
      <c r="A17" s="15" t="s">
        <v>29</v>
      </c>
      <c r="B17" s="48" t="s">
        <v>2</v>
      </c>
      <c r="C17" s="50">
        <v>3875</v>
      </c>
      <c r="D17" s="50">
        <v>3875</v>
      </c>
      <c r="E17" s="50">
        <v>3875</v>
      </c>
    </row>
    <row r="18" spans="1:5" s="17" customFormat="1">
      <c r="A18" s="20" t="s">
        <v>4</v>
      </c>
      <c r="B18" s="21" t="s">
        <v>3</v>
      </c>
      <c r="C18" s="33">
        <v>2</v>
      </c>
      <c r="D18" s="33">
        <v>2</v>
      </c>
      <c r="E18" s="33">
        <v>2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161658.33333333334</v>
      </c>
      <c r="D19" s="26">
        <f t="shared" ref="D19:E19" si="3">D17/D18/12*1000+200</f>
        <v>161658.33333333334</v>
      </c>
      <c r="E19" s="26">
        <f t="shared" si="3"/>
        <v>161658.33333333334</v>
      </c>
    </row>
    <row r="20" spans="1:5" s="17" customFormat="1" ht="25.5">
      <c r="A20" s="15" t="s">
        <v>30</v>
      </c>
      <c r="B20" s="48" t="s">
        <v>2</v>
      </c>
      <c r="C20" s="50">
        <v>54244</v>
      </c>
      <c r="D20" s="50">
        <v>54244</v>
      </c>
      <c r="E20" s="50">
        <v>54244</v>
      </c>
    </row>
    <row r="21" spans="1:5" s="17" customFormat="1">
      <c r="A21" s="20" t="s">
        <v>4</v>
      </c>
      <c r="B21" s="21" t="s">
        <v>3</v>
      </c>
      <c r="C21" s="33">
        <v>21.17</v>
      </c>
      <c r="D21" s="33">
        <v>21.17</v>
      </c>
      <c r="E21" s="33">
        <v>21.17</v>
      </c>
    </row>
    <row r="22" spans="1:5" ht="21.95" customHeight="1">
      <c r="A22" s="9" t="s">
        <v>25</v>
      </c>
      <c r="B22" s="6" t="s">
        <v>26</v>
      </c>
      <c r="C22" s="26">
        <f>C20/12/C21*1000</f>
        <v>213525.42906628875</v>
      </c>
      <c r="D22" s="26">
        <f t="shared" ref="D22:E22" si="4">D20/12/D21*1000</f>
        <v>213525.42906628875</v>
      </c>
      <c r="E22" s="26">
        <f t="shared" si="4"/>
        <v>213525.42906628875</v>
      </c>
    </row>
    <row r="23" spans="1:5" ht="39">
      <c r="A23" s="11" t="s">
        <v>44</v>
      </c>
      <c r="B23" s="46" t="s">
        <v>2</v>
      </c>
      <c r="C23" s="50">
        <v>3961.6</v>
      </c>
      <c r="D23" s="50">
        <v>3961.6</v>
      </c>
      <c r="E23" s="50">
        <v>3961.6</v>
      </c>
    </row>
    <row r="24" spans="1:5">
      <c r="A24" s="9" t="s">
        <v>4</v>
      </c>
      <c r="B24" s="10" t="s">
        <v>3</v>
      </c>
      <c r="C24" s="33">
        <v>2.5</v>
      </c>
      <c r="D24" s="33">
        <v>2.5</v>
      </c>
      <c r="E24" s="33">
        <v>2.5</v>
      </c>
    </row>
    <row r="25" spans="1:5" ht="21.95" customHeight="1">
      <c r="A25" s="9" t="s">
        <v>25</v>
      </c>
      <c r="B25" s="6" t="s">
        <v>26</v>
      </c>
      <c r="C25" s="26">
        <f>C23/C24/12*1000</f>
        <v>132053.33333333331</v>
      </c>
      <c r="D25" s="26">
        <f t="shared" ref="D25:E25" si="5">D23/D24/12*1000</f>
        <v>132053.33333333331</v>
      </c>
      <c r="E25" s="26">
        <f t="shared" si="5"/>
        <v>132053.33333333331</v>
      </c>
    </row>
    <row r="26" spans="1:5" ht="25.5">
      <c r="A26" s="5" t="s">
        <v>23</v>
      </c>
      <c r="B26" s="46" t="s">
        <v>2</v>
      </c>
      <c r="C26" s="50">
        <v>14469</v>
      </c>
      <c r="D26" s="50">
        <v>14469</v>
      </c>
      <c r="E26" s="50">
        <v>14469</v>
      </c>
    </row>
    <row r="27" spans="1:5">
      <c r="A27" s="9" t="s">
        <v>4</v>
      </c>
      <c r="B27" s="10" t="s">
        <v>3</v>
      </c>
      <c r="C27" s="33">
        <v>18.75</v>
      </c>
      <c r="D27" s="33">
        <v>18.75</v>
      </c>
      <c r="E27" s="33">
        <v>18.75</v>
      </c>
    </row>
    <row r="28" spans="1:5" ht="21.95" customHeight="1">
      <c r="A28" s="9" t="s">
        <v>25</v>
      </c>
      <c r="B28" s="6" t="s">
        <v>26</v>
      </c>
      <c r="C28" s="26">
        <f>C26/12/C27*1000</f>
        <v>64306.666666666672</v>
      </c>
      <c r="D28" s="26">
        <f t="shared" ref="D28:E28" si="6">D26/12/D27*1000</f>
        <v>64306.666666666672</v>
      </c>
      <c r="E28" s="26">
        <f t="shared" si="6"/>
        <v>64306.666666666672</v>
      </c>
    </row>
    <row r="29" spans="1:5" ht="25.5">
      <c r="A29" s="5" t="s">
        <v>5</v>
      </c>
      <c r="B29" s="6" t="s">
        <v>2</v>
      </c>
      <c r="C29" s="40">
        <f>C15*10.05%</f>
        <v>7693.2348000000011</v>
      </c>
      <c r="D29" s="40">
        <f t="shared" ref="D29:E29" si="7">D15*10.05%</f>
        <v>7693.2348000000011</v>
      </c>
      <c r="E29" s="40">
        <f t="shared" si="7"/>
        <v>7693.2348000000011</v>
      </c>
    </row>
    <row r="30" spans="1:5" ht="36.75">
      <c r="A30" s="11" t="s">
        <v>6</v>
      </c>
      <c r="B30" s="6" t="s">
        <v>2</v>
      </c>
      <c r="C30" s="40">
        <v>5619</v>
      </c>
      <c r="D30" s="40">
        <v>5619</v>
      </c>
      <c r="E30" s="40">
        <v>5619</v>
      </c>
    </row>
    <row r="31" spans="1:5" ht="25.5">
      <c r="A31" s="11" t="s">
        <v>7</v>
      </c>
      <c r="B31" s="6" t="s">
        <v>2</v>
      </c>
      <c r="C31" s="14">
        <v>0</v>
      </c>
      <c r="D31" s="14">
        <v>0</v>
      </c>
      <c r="E31" s="14">
        <v>0</v>
      </c>
    </row>
    <row r="32" spans="1:5" ht="36.75">
      <c r="A32" s="11" t="s">
        <v>8</v>
      </c>
      <c r="B32" s="6" t="s">
        <v>2</v>
      </c>
      <c r="C32" s="40">
        <v>8512</v>
      </c>
      <c r="D32" s="40">
        <v>8512</v>
      </c>
      <c r="E32" s="40">
        <v>8512</v>
      </c>
    </row>
    <row r="33" spans="1:5" ht="38.25" customHeight="1">
      <c r="A33" s="11" t="s">
        <v>9</v>
      </c>
      <c r="B33" s="6" t="s">
        <v>2</v>
      </c>
      <c r="C33" s="40">
        <v>5488</v>
      </c>
      <c r="D33" s="40">
        <v>5488</v>
      </c>
      <c r="E33" s="40">
        <v>5488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opLeftCell="A23" workbookViewId="0">
      <selection activeCell="C32" sqref="C32:E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 ht="42" customHeight="1">
      <c r="A4" s="71" t="s">
        <v>41</v>
      </c>
      <c r="B4" s="71"/>
      <c r="C4" s="71"/>
      <c r="D4" s="71"/>
      <c r="E4" s="71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126</v>
      </c>
      <c r="D11" s="42">
        <v>126</v>
      </c>
      <c r="E11" s="42">
        <v>126</v>
      </c>
    </row>
    <row r="12" spans="1:7" ht="25.5">
      <c r="A12" s="9" t="s">
        <v>24</v>
      </c>
      <c r="B12" s="6" t="s">
        <v>2</v>
      </c>
      <c r="C12" s="14">
        <f>(C13-C32)/C11</f>
        <v>966.93625793650801</v>
      </c>
      <c r="D12" s="14">
        <f t="shared" ref="D12:E12" si="0">(D13-D32)/D11</f>
        <v>966.93625793650801</v>
      </c>
      <c r="E12" s="14">
        <f t="shared" si="0"/>
        <v>966.93625793650801</v>
      </c>
    </row>
    <row r="13" spans="1:7" ht="25.5">
      <c r="A13" s="5" t="s">
        <v>11</v>
      </c>
      <c r="B13" s="6" t="s">
        <v>2</v>
      </c>
      <c r="C13" s="60">
        <f>C15+C29+C30+C33+C31+C32</f>
        <v>130532.9685</v>
      </c>
      <c r="D13" s="60">
        <f t="shared" ref="D13:E13" si="1">D15+D29+D30+D33+D31+D32</f>
        <v>130532.9685</v>
      </c>
      <c r="E13" s="60">
        <f t="shared" si="1"/>
        <v>130532.9685</v>
      </c>
    </row>
    <row r="14" spans="1:7">
      <c r="A14" s="7" t="s">
        <v>0</v>
      </c>
      <c r="B14" s="8"/>
      <c r="C14" s="14">
        <v>0</v>
      </c>
      <c r="D14" s="14">
        <v>1</v>
      </c>
      <c r="E14" s="14">
        <v>2</v>
      </c>
      <c r="G14" s="13"/>
    </row>
    <row r="15" spans="1:7" ht="25.5">
      <c r="A15" s="5" t="s">
        <v>12</v>
      </c>
      <c r="B15" s="6" t="s">
        <v>2</v>
      </c>
      <c r="C15" s="60">
        <f>C17+C20+C23+C26</f>
        <v>96537</v>
      </c>
      <c r="D15" s="60">
        <f t="shared" ref="D15:E15" si="2">D17+D20+D23+D26</f>
        <v>96537</v>
      </c>
      <c r="E15" s="60">
        <f t="shared" si="2"/>
        <v>96537</v>
      </c>
    </row>
    <row r="16" spans="1:7">
      <c r="A16" s="7" t="s">
        <v>1</v>
      </c>
      <c r="B16" s="8"/>
      <c r="C16" s="14">
        <v>0</v>
      </c>
      <c r="D16" s="14">
        <v>0</v>
      </c>
      <c r="E16" s="14">
        <v>0</v>
      </c>
    </row>
    <row r="17" spans="1:5" s="17" customFormat="1" ht="25.5">
      <c r="A17" s="15" t="s">
        <v>29</v>
      </c>
      <c r="B17" s="48" t="s">
        <v>2</v>
      </c>
      <c r="C17" s="50">
        <v>6835</v>
      </c>
      <c r="D17" s="50">
        <v>6835</v>
      </c>
      <c r="E17" s="50">
        <v>6835</v>
      </c>
    </row>
    <row r="18" spans="1:5" s="17" customFormat="1">
      <c r="A18" s="20" t="s">
        <v>4</v>
      </c>
      <c r="B18" s="21" t="s">
        <v>3</v>
      </c>
      <c r="C18" s="33">
        <v>4</v>
      </c>
      <c r="D18" s="33">
        <v>4</v>
      </c>
      <c r="E18" s="33">
        <v>4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142595.83333333334</v>
      </c>
      <c r="D19" s="26">
        <f t="shared" ref="D19:E19" si="3">D17/D18/12*1000+200</f>
        <v>142595.83333333334</v>
      </c>
      <c r="E19" s="26">
        <f t="shared" si="3"/>
        <v>142595.83333333334</v>
      </c>
    </row>
    <row r="20" spans="1:5" s="17" customFormat="1" ht="25.5">
      <c r="A20" s="15" t="s">
        <v>30</v>
      </c>
      <c r="B20" s="48" t="s">
        <v>2</v>
      </c>
      <c r="C20" s="50">
        <v>68982</v>
      </c>
      <c r="D20" s="50">
        <v>68982</v>
      </c>
      <c r="E20" s="50">
        <v>68982</v>
      </c>
    </row>
    <row r="21" spans="1:5" s="17" customFormat="1">
      <c r="A21" s="20" t="s">
        <v>4</v>
      </c>
      <c r="B21" s="21" t="s">
        <v>3</v>
      </c>
      <c r="C21" s="33">
        <v>29.72</v>
      </c>
      <c r="D21" s="33">
        <v>29.72</v>
      </c>
      <c r="E21" s="33">
        <v>29.72</v>
      </c>
    </row>
    <row r="22" spans="1:5" ht="21.95" customHeight="1">
      <c r="A22" s="9" t="s">
        <v>25</v>
      </c>
      <c r="B22" s="6" t="s">
        <v>26</v>
      </c>
      <c r="C22" s="26">
        <f>C20/12/C21*1000</f>
        <v>193421.93808882908</v>
      </c>
      <c r="D22" s="26">
        <f t="shared" ref="D22:E22" si="4">D20/12/D21*1000</f>
        <v>193421.93808882908</v>
      </c>
      <c r="E22" s="26">
        <f t="shared" si="4"/>
        <v>193421.93808882908</v>
      </c>
    </row>
    <row r="23" spans="1:5" ht="39">
      <c r="A23" s="11" t="s">
        <v>44</v>
      </c>
      <c r="B23" s="46" t="s">
        <v>2</v>
      </c>
      <c r="C23" s="50">
        <v>2151</v>
      </c>
      <c r="D23" s="50">
        <v>2151</v>
      </c>
      <c r="E23" s="50">
        <v>2151</v>
      </c>
    </row>
    <row r="24" spans="1:5">
      <c r="A24" s="9" t="s">
        <v>4</v>
      </c>
      <c r="B24" s="10" t="s">
        <v>3</v>
      </c>
      <c r="C24" s="64">
        <v>1.75</v>
      </c>
      <c r="D24" s="64">
        <v>1.75</v>
      </c>
      <c r="E24" s="64">
        <v>1.75</v>
      </c>
    </row>
    <row r="25" spans="1:5" ht="21.95" customHeight="1">
      <c r="A25" s="9" t="s">
        <v>25</v>
      </c>
      <c r="B25" s="6" t="s">
        <v>26</v>
      </c>
      <c r="C25" s="26">
        <f>C23/C24/12*1000</f>
        <v>102428.57142857143</v>
      </c>
      <c r="D25" s="26">
        <f t="shared" ref="D25:E25" si="5">D23/D24/12*1000</f>
        <v>102428.57142857143</v>
      </c>
      <c r="E25" s="26">
        <f t="shared" si="5"/>
        <v>102428.57142857143</v>
      </c>
    </row>
    <row r="26" spans="1:5" ht="25.5">
      <c r="A26" s="5" t="s">
        <v>23</v>
      </c>
      <c r="B26" s="46" t="s">
        <v>2</v>
      </c>
      <c r="C26" s="50">
        <v>18569</v>
      </c>
      <c r="D26" s="50">
        <v>18569</v>
      </c>
      <c r="E26" s="50">
        <v>18569</v>
      </c>
    </row>
    <row r="27" spans="1:5">
      <c r="A27" s="9" t="s">
        <v>4</v>
      </c>
      <c r="B27" s="10" t="s">
        <v>3</v>
      </c>
      <c r="C27" s="33">
        <v>22</v>
      </c>
      <c r="D27" s="33">
        <v>22</v>
      </c>
      <c r="E27" s="33">
        <v>22</v>
      </c>
    </row>
    <row r="28" spans="1:5" ht="21.95" customHeight="1">
      <c r="A28" s="9" t="s">
        <v>25</v>
      </c>
      <c r="B28" s="6" t="s">
        <v>26</v>
      </c>
      <c r="C28" s="26">
        <f>C26/12/C27*1000</f>
        <v>70337.121212121216</v>
      </c>
      <c r="D28" s="26">
        <f t="shared" ref="D28:E28" si="6">D26/12/D27*1000</f>
        <v>70337.121212121216</v>
      </c>
      <c r="E28" s="26">
        <f t="shared" si="6"/>
        <v>70337.121212121216</v>
      </c>
    </row>
    <row r="29" spans="1:5" ht="25.5">
      <c r="A29" s="5" t="s">
        <v>5</v>
      </c>
      <c r="B29" s="6" t="s">
        <v>2</v>
      </c>
      <c r="C29" s="40">
        <f>C15*10.05%</f>
        <v>9701.9685000000009</v>
      </c>
      <c r="D29" s="40">
        <f t="shared" ref="D29:E29" si="7">D15*10.05%</f>
        <v>9701.9685000000009</v>
      </c>
      <c r="E29" s="40">
        <f t="shared" si="7"/>
        <v>9701.9685000000009</v>
      </c>
    </row>
    <row r="30" spans="1:5" ht="36.75">
      <c r="A30" s="11" t="s">
        <v>6</v>
      </c>
      <c r="B30" s="6" t="s">
        <v>2</v>
      </c>
      <c r="C30" s="40">
        <v>6346</v>
      </c>
      <c r="D30" s="40">
        <v>6346</v>
      </c>
      <c r="E30" s="40">
        <v>6346</v>
      </c>
    </row>
    <row r="31" spans="1:5" ht="25.5">
      <c r="A31" s="11" t="s">
        <v>7</v>
      </c>
      <c r="B31" s="6" t="s">
        <v>2</v>
      </c>
      <c r="C31" s="14"/>
      <c r="D31" s="14"/>
      <c r="E31" s="14"/>
    </row>
    <row r="32" spans="1:5" ht="36.75">
      <c r="A32" s="11" t="s">
        <v>8</v>
      </c>
      <c r="B32" s="6" t="s">
        <v>2</v>
      </c>
      <c r="C32" s="59">
        <v>8699</v>
      </c>
      <c r="D32" s="59">
        <v>8699</v>
      </c>
      <c r="E32" s="59">
        <v>8699</v>
      </c>
    </row>
    <row r="33" spans="1:5" ht="38.25" customHeight="1">
      <c r="A33" s="11" t="s">
        <v>9</v>
      </c>
      <c r="B33" s="6" t="s">
        <v>2</v>
      </c>
      <c r="C33" s="40">
        <v>9249</v>
      </c>
      <c r="D33" s="40">
        <v>9249</v>
      </c>
      <c r="E33" s="40">
        <v>9249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G33"/>
  <sheetViews>
    <sheetView tabSelected="1" workbookViewId="0">
      <selection activeCell="G20" sqref="G20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3" customWidth="1"/>
    <col min="6" max="7" width="12" style="2" customWidth="1"/>
    <col min="8" max="16384" width="9.140625" style="2"/>
  </cols>
  <sheetData>
    <row r="1" spans="1:7">
      <c r="A1" s="65" t="s">
        <v>15</v>
      </c>
      <c r="B1" s="65"/>
      <c r="C1" s="65"/>
      <c r="D1" s="65"/>
      <c r="E1" s="65"/>
    </row>
    <row r="2" spans="1:7">
      <c r="A2" s="65" t="s">
        <v>48</v>
      </c>
      <c r="B2" s="65"/>
      <c r="C2" s="65"/>
      <c r="D2" s="65"/>
      <c r="E2" s="65"/>
    </row>
    <row r="3" spans="1:7">
      <c r="A3" s="1"/>
    </row>
    <row r="4" spans="1:7">
      <c r="A4" s="66" t="s">
        <v>42</v>
      </c>
      <c r="B4" s="66"/>
      <c r="C4" s="66"/>
      <c r="D4" s="66"/>
      <c r="E4" s="66"/>
    </row>
    <row r="5" spans="1:7" ht="15.75" customHeight="1">
      <c r="A5" s="67" t="s">
        <v>16</v>
      </c>
      <c r="B5" s="67"/>
      <c r="C5" s="67"/>
      <c r="D5" s="67"/>
      <c r="E5" s="67"/>
    </row>
    <row r="6" spans="1:7">
      <c r="A6" s="4"/>
    </row>
    <row r="7" spans="1:7">
      <c r="A7" s="12" t="s">
        <v>17</v>
      </c>
    </row>
    <row r="8" spans="1:7">
      <c r="A8" s="1"/>
    </row>
    <row r="9" spans="1:7">
      <c r="A9" s="68" t="s">
        <v>27</v>
      </c>
      <c r="B9" s="69" t="s">
        <v>18</v>
      </c>
      <c r="C9" s="70" t="s">
        <v>45</v>
      </c>
      <c r="D9" s="70"/>
      <c r="E9" s="70"/>
    </row>
    <row r="10" spans="1:7" ht="40.5">
      <c r="A10" s="68"/>
      <c r="B10" s="69"/>
      <c r="C10" s="24" t="s">
        <v>19</v>
      </c>
      <c r="D10" s="24" t="s">
        <v>20</v>
      </c>
      <c r="E10" s="32" t="s">
        <v>14</v>
      </c>
    </row>
    <row r="11" spans="1:7">
      <c r="A11" s="5" t="s">
        <v>21</v>
      </c>
      <c r="B11" s="6" t="s">
        <v>10</v>
      </c>
      <c r="C11" s="42">
        <v>24</v>
      </c>
      <c r="D11" s="42">
        <v>24</v>
      </c>
      <c r="E11" s="42">
        <v>24</v>
      </c>
    </row>
    <row r="12" spans="1:7" ht="25.5">
      <c r="A12" s="9" t="s">
        <v>24</v>
      </c>
      <c r="B12" s="6" t="s">
        <v>2</v>
      </c>
      <c r="C12" s="14">
        <f>(C13-C32)/C11</f>
        <v>2144.0605916666668</v>
      </c>
      <c r="D12" s="14">
        <f t="shared" ref="D12:E12" si="0">(D13-D32)/D11</f>
        <v>2144.0605916666668</v>
      </c>
      <c r="E12" s="14">
        <f t="shared" si="0"/>
        <v>2144.0605916666668</v>
      </c>
    </row>
    <row r="13" spans="1:7" ht="25.5">
      <c r="A13" s="5" t="s">
        <v>11</v>
      </c>
      <c r="B13" s="6" t="s">
        <v>2</v>
      </c>
      <c r="C13" s="60">
        <f>C15+C29+C30+C33+C31+C32</f>
        <v>53015.4542</v>
      </c>
      <c r="D13" s="60">
        <f t="shared" ref="D13:E13" si="1">D15+D29+D30+D33+D31+D32</f>
        <v>53015.4542</v>
      </c>
      <c r="E13" s="60">
        <f t="shared" si="1"/>
        <v>53015.4542</v>
      </c>
    </row>
    <row r="14" spans="1:7">
      <c r="A14" s="7" t="s">
        <v>0</v>
      </c>
      <c r="B14" s="8"/>
      <c r="C14" s="14"/>
      <c r="D14" s="14"/>
      <c r="E14" s="14"/>
      <c r="G14" s="13"/>
    </row>
    <row r="15" spans="1:7" ht="25.5">
      <c r="A15" s="5" t="s">
        <v>12</v>
      </c>
      <c r="B15" s="6" t="s">
        <v>2</v>
      </c>
      <c r="C15" s="60">
        <f>C17+C20+C23+C26</f>
        <v>40428.400000000001</v>
      </c>
      <c r="D15" s="60">
        <f t="shared" ref="D15:E15" si="2">D17+D20+D23+D26</f>
        <v>40428.400000000001</v>
      </c>
      <c r="E15" s="60">
        <f t="shared" si="2"/>
        <v>40428.400000000001</v>
      </c>
    </row>
    <row r="16" spans="1:7">
      <c r="A16" s="7" t="s">
        <v>1</v>
      </c>
      <c r="B16" s="8"/>
      <c r="C16" s="14"/>
      <c r="D16" s="14"/>
      <c r="E16" s="14"/>
    </row>
    <row r="17" spans="1:5" s="17" customFormat="1" ht="25.5">
      <c r="A17" s="15" t="s">
        <v>29</v>
      </c>
      <c r="B17" s="48" t="s">
        <v>2</v>
      </c>
      <c r="C17" s="50">
        <v>4033</v>
      </c>
      <c r="D17" s="50">
        <v>4033</v>
      </c>
      <c r="E17" s="50">
        <v>4033</v>
      </c>
    </row>
    <row r="18" spans="1:5" s="17" customFormat="1">
      <c r="A18" s="20" t="s">
        <v>4</v>
      </c>
      <c r="B18" s="21" t="s">
        <v>3</v>
      </c>
      <c r="C18" s="33">
        <v>2</v>
      </c>
      <c r="D18" s="33">
        <v>2</v>
      </c>
      <c r="E18" s="33">
        <v>2</v>
      </c>
    </row>
    <row r="19" spans="1:5" s="17" customFormat="1" ht="21.95" customHeight="1">
      <c r="A19" s="20" t="s">
        <v>25</v>
      </c>
      <c r="B19" s="16" t="s">
        <v>26</v>
      </c>
      <c r="C19" s="26">
        <f>C17/C18/12*1000+200</f>
        <v>168241.66666666666</v>
      </c>
      <c r="D19" s="26">
        <f t="shared" ref="D19:E19" si="3">D17/D18/12*1000+200</f>
        <v>168241.66666666666</v>
      </c>
      <c r="E19" s="26">
        <f t="shared" si="3"/>
        <v>168241.66666666666</v>
      </c>
    </row>
    <row r="20" spans="1:5" s="17" customFormat="1" ht="25.5">
      <c r="A20" s="15" t="s">
        <v>30</v>
      </c>
      <c r="B20" s="48" t="s">
        <v>2</v>
      </c>
      <c r="C20" s="50">
        <v>23555</v>
      </c>
      <c r="D20" s="50">
        <v>23555</v>
      </c>
      <c r="E20" s="50">
        <v>23555</v>
      </c>
    </row>
    <row r="21" spans="1:5" s="17" customFormat="1">
      <c r="A21" s="20" t="s">
        <v>4</v>
      </c>
      <c r="B21" s="21" t="s">
        <v>3</v>
      </c>
      <c r="C21" s="33">
        <v>11.28</v>
      </c>
      <c r="D21" s="33">
        <v>11.28</v>
      </c>
      <c r="E21" s="33">
        <v>11.28</v>
      </c>
    </row>
    <row r="22" spans="1:5" s="17" customFormat="1" ht="21.95" customHeight="1">
      <c r="A22" s="20" t="s">
        <v>25</v>
      </c>
      <c r="B22" s="16" t="s">
        <v>26</v>
      </c>
      <c r="C22" s="26">
        <f>C20/12/C21*1000</f>
        <v>174017.43498817968</v>
      </c>
      <c r="D22" s="26">
        <f t="shared" ref="D22:E22" si="4">D20/12/D21*1000</f>
        <v>174017.43498817968</v>
      </c>
      <c r="E22" s="26">
        <f t="shared" si="4"/>
        <v>174017.43498817968</v>
      </c>
    </row>
    <row r="23" spans="1:5" ht="39">
      <c r="A23" s="11" t="s">
        <v>44</v>
      </c>
      <c r="B23" s="46" t="s">
        <v>2</v>
      </c>
      <c r="C23" s="50">
        <v>1622</v>
      </c>
      <c r="D23" s="50">
        <v>1622</v>
      </c>
      <c r="E23" s="50">
        <v>1622</v>
      </c>
    </row>
    <row r="24" spans="1:5">
      <c r="A24" s="9" t="s">
        <v>4</v>
      </c>
      <c r="B24" s="10" t="s">
        <v>3</v>
      </c>
      <c r="C24" s="33">
        <v>1.5</v>
      </c>
      <c r="D24" s="33">
        <v>1.5</v>
      </c>
      <c r="E24" s="33">
        <v>1.5</v>
      </c>
    </row>
    <row r="25" spans="1:5" ht="21.95" customHeight="1">
      <c r="A25" s="9" t="s">
        <v>25</v>
      </c>
      <c r="B25" s="6" t="s">
        <v>26</v>
      </c>
      <c r="C25" s="26">
        <f>C23/C24/12*1000</f>
        <v>90111.111111111095</v>
      </c>
      <c r="D25" s="26">
        <f t="shared" ref="D25:E25" si="5">D23/D24/12*1000</f>
        <v>90111.111111111095</v>
      </c>
      <c r="E25" s="26">
        <f t="shared" si="5"/>
        <v>90111.111111111095</v>
      </c>
    </row>
    <row r="26" spans="1:5" ht="25.5">
      <c r="A26" s="5" t="s">
        <v>23</v>
      </c>
      <c r="B26" s="46" t="s">
        <v>2</v>
      </c>
      <c r="C26" s="50">
        <v>11218.4</v>
      </c>
      <c r="D26" s="50">
        <v>11218.4</v>
      </c>
      <c r="E26" s="50">
        <v>11218.4</v>
      </c>
    </row>
    <row r="27" spans="1:5">
      <c r="A27" s="9" t="s">
        <v>4</v>
      </c>
      <c r="B27" s="10" t="s">
        <v>3</v>
      </c>
      <c r="C27" s="33">
        <v>14</v>
      </c>
      <c r="D27" s="33">
        <v>14</v>
      </c>
      <c r="E27" s="33">
        <v>14</v>
      </c>
    </row>
    <row r="28" spans="1:5" ht="21.95" customHeight="1">
      <c r="A28" s="9" t="s">
        <v>25</v>
      </c>
      <c r="B28" s="6" t="s">
        <v>26</v>
      </c>
      <c r="C28" s="26">
        <f>C26/12/C27*1000</f>
        <v>66776.190476190473</v>
      </c>
      <c r="D28" s="26">
        <f t="shared" ref="D28:E28" si="6">D26/12/D27*1000</f>
        <v>66776.190476190473</v>
      </c>
      <c r="E28" s="26">
        <f t="shared" si="6"/>
        <v>66776.190476190473</v>
      </c>
    </row>
    <row r="29" spans="1:5" ht="25.5">
      <c r="A29" s="5" t="s">
        <v>5</v>
      </c>
      <c r="B29" s="6" t="s">
        <v>2</v>
      </c>
      <c r="C29" s="40">
        <f>C15*10.05%</f>
        <v>4063.0542000000005</v>
      </c>
      <c r="D29" s="40">
        <f t="shared" ref="D29:E29" si="7">D15*10.05%</f>
        <v>4063.0542000000005</v>
      </c>
      <c r="E29" s="40">
        <f t="shared" si="7"/>
        <v>4063.0542000000005</v>
      </c>
    </row>
    <row r="30" spans="1:5" ht="36.75">
      <c r="A30" s="11" t="s">
        <v>6</v>
      </c>
      <c r="B30" s="6" t="s">
        <v>2</v>
      </c>
      <c r="C30" s="40">
        <v>3310</v>
      </c>
      <c r="D30" s="40">
        <v>3310</v>
      </c>
      <c r="E30" s="40">
        <v>3310</v>
      </c>
    </row>
    <row r="31" spans="1:5" ht="25.5">
      <c r="A31" s="11" t="s">
        <v>7</v>
      </c>
      <c r="B31" s="6" t="s">
        <v>2</v>
      </c>
      <c r="C31" s="14">
        <v>687</v>
      </c>
      <c r="D31" s="14">
        <v>687</v>
      </c>
      <c r="E31" s="14">
        <v>687</v>
      </c>
    </row>
    <row r="32" spans="1:5" ht="36.75">
      <c r="A32" s="11" t="s">
        <v>8</v>
      </c>
      <c r="B32" s="6" t="s">
        <v>2</v>
      </c>
      <c r="C32" s="51">
        <v>1558</v>
      </c>
      <c r="D32" s="51">
        <v>1558</v>
      </c>
      <c r="E32" s="51">
        <v>1558</v>
      </c>
    </row>
    <row r="33" spans="1:5" ht="38.25" customHeight="1">
      <c r="A33" s="11" t="s">
        <v>9</v>
      </c>
      <c r="B33" s="6" t="s">
        <v>2</v>
      </c>
      <c r="C33" s="40">
        <v>2969</v>
      </c>
      <c r="D33" s="40">
        <v>2969</v>
      </c>
      <c r="E33" s="40">
        <v>2969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</vt:lpstr>
      <vt:lpstr>ВСЕГО 12 МЕС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Мамайская 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2021-01-12T06:08:27Z</dcterms:modified>
</cp:coreProperties>
</file>